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rbetsrum.sp.trafikverket.se/sites/20190425104040/home/Samkalk/Dokumentation/Publicering 20201115/"/>
    </mc:Choice>
  </mc:AlternateContent>
  <bookViews>
    <workbookView xWindow="0" yWindow="0" windowWidth="23040" windowHeight="9192"/>
  </bookViews>
  <sheets>
    <sheet name="Indata till Samkalk" sheetId="1" r:id="rId1"/>
    <sheet name="Flik 1" sheetId="2" r:id="rId2"/>
    <sheet name="Makro långväga pb indat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3" l="1"/>
  <c r="Q28" i="3" s="1"/>
  <c r="P27" i="3"/>
  <c r="P28" i="3" s="1"/>
  <c r="O27" i="3"/>
  <c r="O28" i="3" s="1"/>
  <c r="Q22" i="3"/>
  <c r="P22" i="3"/>
  <c r="O22" i="3"/>
  <c r="O23" i="3" s="1"/>
  <c r="D22" i="3"/>
  <c r="C22" i="3"/>
  <c r="H28" i="3" s="1"/>
  <c r="B22" i="3"/>
  <c r="B28" i="3" s="1"/>
  <c r="Q14" i="3"/>
  <c r="P14" i="3"/>
  <c r="O14" i="3"/>
  <c r="Q6" i="3"/>
  <c r="Q7" i="3" s="1"/>
  <c r="Q9" i="3" s="1"/>
  <c r="P6" i="3"/>
  <c r="P7" i="3" s="1"/>
  <c r="P9" i="3" s="1"/>
  <c r="O6" i="3"/>
  <c r="O7" i="3" s="1"/>
  <c r="O9" i="3" s="1"/>
  <c r="O17" i="3" l="1"/>
  <c r="O29" i="3" s="1"/>
  <c r="P17" i="3"/>
  <c r="G32" i="3"/>
  <c r="Q15" i="3"/>
  <c r="Q17" i="3" s="1"/>
  <c r="Q29" i="3" s="1"/>
  <c r="O25" i="3"/>
  <c r="P23" i="3"/>
  <c r="P25" i="3" s="1"/>
  <c r="Q23" i="3"/>
  <c r="Q25" i="3" s="1"/>
  <c r="O15" i="3"/>
  <c r="P15" i="3"/>
  <c r="I458" i="1"/>
  <c r="P29" i="3" l="1"/>
  <c r="G13" i="2"/>
  <c r="G14" i="2" s="1"/>
  <c r="D22" i="2" s="1"/>
  <c r="F13" i="2"/>
  <c r="F14" i="2" s="1"/>
  <c r="C22" i="2" s="1"/>
  <c r="F12" i="2"/>
  <c r="C21" i="2" s="1"/>
  <c r="G11" i="2"/>
  <c r="G12" i="2" s="1"/>
  <c r="D21" i="2" s="1"/>
  <c r="F11" i="2"/>
  <c r="G9" i="2"/>
  <c r="G10" i="2" s="1"/>
  <c r="D20" i="2" s="1"/>
  <c r="F9" i="2"/>
  <c r="F10" i="2" s="1"/>
  <c r="C20" i="2" s="1"/>
  <c r="G7" i="2"/>
  <c r="G8" i="2" s="1"/>
  <c r="D19" i="2" s="1"/>
  <c r="F7" i="2"/>
  <c r="F8" i="2" s="1"/>
  <c r="C19" i="2" s="1"/>
  <c r="F6" i="2"/>
  <c r="C18" i="2" s="1"/>
  <c r="G5" i="2"/>
  <c r="G6" i="2" s="1"/>
  <c r="D18" i="2" s="1"/>
  <c r="F5" i="2"/>
  <c r="G33" i="3" l="1"/>
  <c r="B32" i="3"/>
  <c r="B33" i="3" s="1"/>
  <c r="H530" i="1"/>
  <c r="H529" i="1"/>
  <c r="H525" i="1"/>
  <c r="H524" i="1"/>
  <c r="H522" i="1"/>
  <c r="H521" i="1"/>
  <c r="I507" i="1"/>
  <c r="I530" i="1" s="1"/>
  <c r="I506" i="1"/>
  <c r="I529" i="1" s="1"/>
  <c r="I505" i="1"/>
  <c r="I528" i="1" s="1"/>
  <c r="I504" i="1"/>
  <c r="I527" i="1" s="1"/>
  <c r="I503" i="1"/>
  <c r="I526" i="1" s="1"/>
  <c r="I502" i="1"/>
  <c r="I525" i="1" s="1"/>
  <c r="I501" i="1"/>
  <c r="I524" i="1" s="1"/>
  <c r="I500" i="1"/>
  <c r="I523" i="1" s="1"/>
  <c r="I499" i="1"/>
  <c r="I522" i="1" s="1"/>
  <c r="I498" i="1"/>
  <c r="I521" i="1" s="1"/>
  <c r="M424" i="1"/>
  <c r="H277" i="1"/>
  <c r="H276" i="1"/>
  <c r="H275" i="1"/>
  <c r="H274" i="1"/>
  <c r="H273" i="1"/>
  <c r="H272" i="1"/>
</calcChain>
</file>

<file path=xl/comments1.xml><?xml version="1.0" encoding="utf-8"?>
<comments xmlns="http://schemas.openxmlformats.org/spreadsheetml/2006/main">
  <authors>
    <author>Lindblom Helen, PLkvm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Lindblom Helen, PLkvm:</t>
        </r>
        <r>
          <rPr>
            <sz val="9"/>
            <color indexed="81"/>
            <rFont val="Tahoma"/>
            <family val="2"/>
          </rPr>
          <t xml:space="preserve">
Sammanviktat bensin/gas/etanol</t>
        </r>
      </text>
    </comment>
  </commentList>
</comments>
</file>

<file path=xl/sharedStrings.xml><?xml version="1.0" encoding="utf-8"?>
<sst xmlns="http://schemas.openxmlformats.org/spreadsheetml/2006/main" count="2032" uniqueCount="351">
  <si>
    <t>Denna kolumn ska döljas vid utskrift</t>
  </si>
  <si>
    <t>Huvud-flik</t>
  </si>
  <si>
    <t>Undernivå 1</t>
  </si>
  <si>
    <t>Undernivå 2</t>
  </si>
  <si>
    <t>Undernivå 3</t>
  </si>
  <si>
    <t>Benämning på Kalkylvärde</t>
  </si>
  <si>
    <t>Kalkylvärde TRV 2018</t>
  </si>
  <si>
    <t>Enhet</t>
  </si>
  <si>
    <t>Källa: flik X/ ASEK/ annat dok</t>
  </si>
  <si>
    <t>Frågeställningar och kommentarer under arbetetsgång</t>
  </si>
  <si>
    <t>Konsumentöverskott</t>
  </si>
  <si>
    <t>Nationell</t>
  </si>
  <si>
    <t>Pb</t>
  </si>
  <si>
    <t>Tjänste</t>
  </si>
  <si>
    <t>Tidsvärde åktid</t>
  </si>
  <si>
    <t>kr/h</t>
  </si>
  <si>
    <t>ASEK 7.0</t>
  </si>
  <si>
    <t>Andel intern olyckskostnad</t>
  </si>
  <si>
    <t>Beläggningsgrad</t>
  </si>
  <si>
    <t>person/fordon</t>
  </si>
  <si>
    <t>Privat</t>
  </si>
  <si>
    <t>Tillkommande/
försvinnande</t>
  </si>
  <si>
    <t>Pby</t>
  </si>
  <si>
    <t>Godskostnader</t>
  </si>
  <si>
    <t>Lbu</t>
  </si>
  <si>
    <t>Lbs</t>
  </si>
  <si>
    <t>Buss</t>
  </si>
  <si>
    <t>Tidsvärde bytestid</t>
  </si>
  <si>
    <t>Tidsvärde anslutningsresa</t>
  </si>
  <si>
    <t>Tidsvärde väntetid period 1; &lt;10 min</t>
  </si>
  <si>
    <t>Tidsvärde väntetid period 2; 11-30 min</t>
  </si>
  <si>
    <t>Tidsvärde väntetid period 3; 31-60 min</t>
  </si>
  <si>
    <t>Tidsvärde väntetid period 4; 61-120 min</t>
  </si>
  <si>
    <t>Tidsvärde väntetid period 5; 121-480 min</t>
  </si>
  <si>
    <t>Tidsvärde väntetid period 6; &gt;480 min</t>
  </si>
  <si>
    <t>Tillkommande/försvinnande</t>
  </si>
  <si>
    <t>Tåg</t>
  </si>
  <si>
    <t>Kvarvarande</t>
  </si>
  <si>
    <t>Flyg</t>
  </si>
  <si>
    <t>Regional</t>
  </si>
  <si>
    <t>Arbete</t>
  </si>
  <si>
    <t>Övrigt</t>
  </si>
  <si>
    <t>Beläggningsgrad övr</t>
  </si>
  <si>
    <t>Beläggningsgrad arbete</t>
  </si>
  <si>
    <t>Tillkommande/ 
försvinnande</t>
  </si>
  <si>
    <t>Reg koll</t>
  </si>
  <si>
    <t>Buss: 312 /Tåg: 265</t>
  </si>
  <si>
    <t>Buss: 339/Tåg: 288</t>
  </si>
  <si>
    <t>I 3.4.1 används tåg som default</t>
  </si>
  <si>
    <t>Buss: 167 /Tåg: 277</t>
  </si>
  <si>
    <t>Buss: 182/Tåg: 301</t>
  </si>
  <si>
    <t>Buss: 167 /Tåg: 194</t>
  </si>
  <si>
    <t>Buss: 182/Tåg: 211</t>
  </si>
  <si>
    <t>Buss: 138 /Tåg: 194</t>
  </si>
  <si>
    <t>Buss: 150/Tåg: 211</t>
  </si>
  <si>
    <t>Privat övrigt</t>
  </si>
  <si>
    <t>Buss: 35/Tåg: 57</t>
  </si>
  <si>
    <t>Buss: 38/Tåg: 62</t>
  </si>
  <si>
    <t>Buss: 89 /Tåg: 143</t>
  </si>
  <si>
    <t>Buss: 97/Tåg: 155</t>
  </si>
  <si>
    <t>Buss: 35 /Tåg: 57</t>
  </si>
  <si>
    <t>Buss: 41 /Tåg: 64</t>
  </si>
  <si>
    <t>Buss: 44 /Tåg:70</t>
  </si>
  <si>
    <t>Buss: 33 /Tåg: 53</t>
  </si>
  <si>
    <t>Buss: 36 /Tåg:57,2</t>
  </si>
  <si>
    <t>Buss: 16 /Tåg: 26</t>
  </si>
  <si>
    <t>Buss:17,5 /Tåg:28</t>
  </si>
  <si>
    <t>Buss: 10 /Tåg: 16</t>
  </si>
  <si>
    <t>Buss: 10,5/Tåg:17,5</t>
  </si>
  <si>
    <t>Buss: 5 /Tåg: 8</t>
  </si>
  <si>
    <t>Buss:5,8 /Tåg:8,2</t>
  </si>
  <si>
    <t>Privat arbete</t>
  </si>
  <si>
    <t>Buss: 57/Tåg: 74</t>
  </si>
  <si>
    <t>Buss: 62 /Tåg: 80,5</t>
  </si>
  <si>
    <t>Buss: 143/Tåg: 186</t>
  </si>
  <si>
    <t>Buss:155 /Tåg:201,8</t>
  </si>
  <si>
    <t>Buss: 62/Tåg:80,5</t>
  </si>
  <si>
    <t>Buss: 64/ Tåg: 86</t>
  </si>
  <si>
    <t>Buss: 70/Tåg:93</t>
  </si>
  <si>
    <t>Buss: 53/ Tåg: 70</t>
  </si>
  <si>
    <t>Buss:57,2 /Tåg:76</t>
  </si>
  <si>
    <t>Buss: 26/ Tåg: 34</t>
  </si>
  <si>
    <t>Buss: 28/Tåg:37</t>
  </si>
  <si>
    <t>Buss: 16/ Tåg: 20</t>
  </si>
  <si>
    <t>Buss:17,5 /Tåg:22,2</t>
  </si>
  <si>
    <t>Buss: 8/ Tåg: 11</t>
  </si>
  <si>
    <t>Buss: 8,2/Tåg:11,7</t>
  </si>
  <si>
    <t>Buss:8,2 /Tåg:11,7</t>
  </si>
  <si>
    <t>Tidsvärde väntetid period 1</t>
  </si>
  <si>
    <t>Tidsvärde väntetid period 2</t>
  </si>
  <si>
    <t>Tidsvärde väntetid period 3</t>
  </si>
  <si>
    <t>Tidsvärde väntetid period 4</t>
  </si>
  <si>
    <t>Tidsvärde väntetid period 5</t>
  </si>
  <si>
    <t>Tidsvärde väntetid period 6</t>
  </si>
  <si>
    <t>Emissioner</t>
  </si>
  <si>
    <t>Landsbygd</t>
  </si>
  <si>
    <t>Kväveoxider (Nox)</t>
  </si>
  <si>
    <t>kr/kg</t>
  </si>
  <si>
    <t>Slitagepartiklar</t>
  </si>
  <si>
    <t>Avgaspartiklar</t>
  </si>
  <si>
    <t>Koldioxid (CO2)</t>
  </si>
  <si>
    <t>Tätort</t>
  </si>
  <si>
    <t>Fordon</t>
  </si>
  <si>
    <t>Bensinkostnad</t>
  </si>
  <si>
    <t>kr/l</t>
  </si>
  <si>
    <t>Anges i 2017 prisnivå pga att den reala uppräkningen sker i modellen</t>
  </si>
  <si>
    <t>Elkostnad personbil</t>
  </si>
  <si>
    <t>kr/kwh</t>
  </si>
  <si>
    <t>ASEk 7.0</t>
  </si>
  <si>
    <t>Elkostnad lastbil</t>
  </si>
  <si>
    <t>Dieselkostnad personbil</t>
  </si>
  <si>
    <t>Dieselkostnad lastbil</t>
  </si>
  <si>
    <t>Bensinskatt</t>
  </si>
  <si>
    <t>Anges i 2040 ingen real uppräkning</t>
  </si>
  <si>
    <t>Dieselskatt personbil</t>
  </si>
  <si>
    <t>Dieselskatt lastbil</t>
  </si>
  <si>
    <t>Elskatt personbil</t>
  </si>
  <si>
    <t>Elskatt lastbil</t>
  </si>
  <si>
    <t>Tillväxtfaktor Pb bensin före brytår 1</t>
  </si>
  <si>
    <t>Årlig procentuell tillv.</t>
  </si>
  <si>
    <t>Bil</t>
  </si>
  <si>
    <t>Tillväxtfaktor Pb bensin mellan brytår 1 och brytår 2</t>
  </si>
  <si>
    <t>Tillväxtfaktor Pb bensin efter brytår 2</t>
  </si>
  <si>
    <t>Tillväxtfaktor Pb diesel före brytår 1</t>
  </si>
  <si>
    <t>Tillväxtfaktor Pb diesel mellan brytår 1 och brytår 2</t>
  </si>
  <si>
    <t>Tillväxtfaktor Pb diesel efter brytår 2</t>
  </si>
  <si>
    <t>Tillväxtfaktor Lb diesel före brytår 1</t>
  </si>
  <si>
    <t>Tillväxtfaktor Lb diesel mellan brytår 1 och brytår 2</t>
  </si>
  <si>
    <t>Tillväxtfaktor Lb diesel efter brytår 2</t>
  </si>
  <si>
    <t>Tillväxtfaktor Pb el före brytår 1</t>
  </si>
  <si>
    <t>Tillväxtfaktor Pb el mellan brytår 1 och brytår 2</t>
  </si>
  <si>
    <t>Tillväxtfaktor Pb el efter brytår 2</t>
  </si>
  <si>
    <t>Tillväxtfaktor Lb el före brytår 1</t>
  </si>
  <si>
    <t>Tillväxtfaktor Lb el mellan brytår 1 och brytår 2</t>
  </si>
  <si>
    <t>Tillväxtfaktor Lb el efter brytår 2</t>
  </si>
  <si>
    <t>Vehicletype</t>
  </si>
  <si>
    <t>10, 11, 12, 13, 14, 20, 30, 31, 32</t>
  </si>
  <si>
    <t>Emme riggning</t>
  </si>
  <si>
    <t>Mode</t>
  </si>
  <si>
    <t>a, b, x</t>
  </si>
  <si>
    <t>Fast sträckkostnad, kr/km</t>
  </si>
  <si>
    <t>kr/km</t>
  </si>
  <si>
    <t>Fast tidskostnad, kr/min</t>
  </si>
  <si>
    <t>kr/min</t>
  </si>
  <si>
    <t>Fast slitagekostnad</t>
  </si>
  <si>
    <t>kr/fkm</t>
  </si>
  <si>
    <t>Marginell sträckkostnad, kr/personkm</t>
  </si>
  <si>
    <t>kr/pkm</t>
  </si>
  <si>
    <t>Marginell tidskostnad, kr/personminut</t>
  </si>
  <si>
    <t>kr/personminut</t>
  </si>
  <si>
    <t>Marginell slitagekostnad</t>
  </si>
  <si>
    <t>kr/personkm</t>
  </si>
  <si>
    <t>Antal platser</t>
  </si>
  <si>
    <t>Olyckskostnad</t>
  </si>
  <si>
    <t>Tätortsfaktor</t>
  </si>
  <si>
    <t>Tidigare värden behålls</t>
  </si>
  <si>
    <t>vi har väl inga utsläpp i version 2020 spelar då ingen roll vad vi anger. Behåller samma värden, kommer från ASEK 5.2</t>
  </si>
  <si>
    <t>Fast Nox</t>
  </si>
  <si>
    <t>g/fkm</t>
  </si>
  <si>
    <t>Fast Slitagepartiklar</t>
  </si>
  <si>
    <t>Fast Avgaspartiklar</t>
  </si>
  <si>
    <t>Fast CO2</t>
  </si>
  <si>
    <t>Marg Nox</t>
  </si>
  <si>
    <t>g/pkm</t>
  </si>
  <si>
    <t>Marg Slitagepartiklar</t>
  </si>
  <si>
    <t>Marg Avgaspartiklar</t>
  </si>
  <si>
    <t>Marg CO2</t>
  </si>
  <si>
    <t>f</t>
  </si>
  <si>
    <t>Fast sträckkostnad</t>
  </si>
  <si>
    <t>ASEK 7</t>
  </si>
  <si>
    <t>Fast tidskostnad</t>
  </si>
  <si>
    <t>Marginell sträckkostnad</t>
  </si>
  <si>
    <t>Marginell tidskostnad</t>
  </si>
  <si>
    <t>Vi behåller "normal tolkning" stöder oss på asek 6.1</t>
  </si>
  <si>
    <t>Finns ej</t>
  </si>
  <si>
    <t>Samma som tidigare, underlag verkar saknas</t>
  </si>
  <si>
    <t>Fast Slitagepartilar</t>
  </si>
  <si>
    <t>Snabbtåg</t>
  </si>
  <si>
    <t>k</t>
  </si>
  <si>
    <t>Fast banavgift</t>
  </si>
  <si>
    <t>Marginell banavgift</t>
  </si>
  <si>
    <t>Minsta tåg i Fröidhs rapport</t>
  </si>
  <si>
    <t>Vi behåller "normal tolkning"</t>
  </si>
  <si>
    <t>Utsläpp från jvg är 0 enligt bvh och trv</t>
  </si>
  <si>
    <t>Interregional</t>
  </si>
  <si>
    <t>j</t>
  </si>
  <si>
    <t>Utsläpp från el-jvg fordon är 0 enligt bvh och trv</t>
  </si>
  <si>
    <t>Pendeltåg</t>
  </si>
  <si>
    <t>ej nödvändig siffra , men vi behåller normal tolkning</t>
  </si>
  <si>
    <t>i</t>
  </si>
  <si>
    <t>Ny benämning "bimodalt"</t>
  </si>
  <si>
    <t xml:space="preserve"> =14,59*0,235+26,19*0,765Beräkning från basprognos 20400427, uppgifter från fröids pm</t>
  </si>
  <si>
    <t>Beräkning behövs med avssende på hur mkt som går på el/diesel</t>
  </si>
  <si>
    <t xml:space="preserve"> =0,09*0,235+0,16*0,765 Beräkning från basprognos 20400427, uppgifter från fröids pm</t>
  </si>
  <si>
    <t xml:space="preserve"> = 0,09*0,235+0,16*0,765</t>
  </si>
  <si>
    <t>samma som tidigare?</t>
  </si>
  <si>
    <t>Nattåg</t>
  </si>
  <si>
    <t>Snabba regionaltåg</t>
  </si>
  <si>
    <t>Höghastighetståg</t>
  </si>
  <si>
    <t>Tbana</t>
  </si>
  <si>
    <t>t</t>
  </si>
  <si>
    <t>Se vehtyp 15</t>
  </si>
  <si>
    <t>Finns ej och irrelavnt</t>
  </si>
  <si>
    <t>ÖvrSpår</t>
  </si>
  <si>
    <t>60,61,62,67,68</t>
  </si>
  <si>
    <t>s</t>
  </si>
  <si>
    <t>Se PM Andel järnväg i tätort och annan koncentrerad bebyggelse 2004-05-05</t>
  </si>
  <si>
    <t>Kalkylränta</t>
  </si>
  <si>
    <t>Byggstartår</t>
  </si>
  <si>
    <t>Öppningsår-byggtid</t>
  </si>
  <si>
    <t>Prognosår 1</t>
  </si>
  <si>
    <t>Diskonteringsår</t>
  </si>
  <si>
    <t>Omkostnader nationellt</t>
  </si>
  <si>
    <t>Omkostnader regionalt</t>
  </si>
  <si>
    <t>Trafikstartår</t>
  </si>
  <si>
    <t>Trafiktillväxt före Brytår 1 - Bil</t>
  </si>
  <si>
    <t>Åtgärdsspecifik</t>
  </si>
  <si>
    <t>Årlig procentuell tillväxt</t>
  </si>
  <si>
    <t>Trafiktillväxt före Brytår 1 - Koll</t>
  </si>
  <si>
    <t>Brytår 1</t>
  </si>
  <si>
    <t>Trafiktillväxt efter Brytår 1 - Bil</t>
  </si>
  <si>
    <t>Trafiktillväxt efter Brytår 1 - Koll</t>
  </si>
  <si>
    <t>Brytår 2</t>
  </si>
  <si>
    <t>Trafiktillväxt efter Brytår 2 - Bil</t>
  </si>
  <si>
    <t>Trafiktillväxt efter Brytår 2 - Koll</t>
  </si>
  <si>
    <t>Värdeökning</t>
  </si>
  <si>
    <t>Kalkylperiod</t>
  </si>
  <si>
    <t>Totalkostnad dödad kkr</t>
  </si>
  <si>
    <t>Totalkostnad MAS kkr</t>
  </si>
  <si>
    <t>Totalkostnad AS-MAS</t>
  </si>
  <si>
    <t>kkr</t>
  </si>
  <si>
    <t>Totalkostnad EAS</t>
  </si>
  <si>
    <t>Totalkostnad egendomsskada</t>
  </si>
  <si>
    <t>Riskvärde dödad</t>
  </si>
  <si>
    <t>Riskvärde MAS</t>
  </si>
  <si>
    <t>Riskvärde AS-MAS</t>
  </si>
  <si>
    <t>Riskvärde EAS</t>
  </si>
  <si>
    <t>Riskvärde egendomsskada</t>
  </si>
  <si>
    <t>Emme/2 mode för tåg+övr spår</t>
  </si>
  <si>
    <t>ijkst</t>
  </si>
  <si>
    <t>Emmes tidtabeller</t>
  </si>
  <si>
    <t>Emme/2 mode för buss</t>
  </si>
  <si>
    <t>abx</t>
  </si>
  <si>
    <t>Emme/2 mode för flyg</t>
  </si>
  <si>
    <t>Nationell dygnsfaktor</t>
  </si>
  <si>
    <t>Riggning</t>
  </si>
  <si>
    <t>Regional dygnsfaktor</t>
  </si>
  <si>
    <t>Generellt momspåslag</t>
  </si>
  <si>
    <t>Skattefaktor</t>
  </si>
  <si>
    <t>Andel invest som skattejusteras</t>
  </si>
  <si>
    <t>Moms på biljetter</t>
  </si>
  <si>
    <t>Procent</t>
  </si>
  <si>
    <t>Beräkning av årlig real ökning av bränslepris (produktpris) för progns B</t>
  </si>
  <si>
    <t xml:space="preserve">Värden från ASEK 7.0 </t>
  </si>
  <si>
    <t>Produktpris</t>
  </si>
  <si>
    <t>Prognos 2040</t>
  </si>
  <si>
    <t>Prognos 2065</t>
  </si>
  <si>
    <t>Bensin</t>
  </si>
  <si>
    <t>Diesel pb</t>
  </si>
  <si>
    <t>Disel lb</t>
  </si>
  <si>
    <t>El pb</t>
  </si>
  <si>
    <t>El lb</t>
  </si>
  <si>
    <t>Prognos B -  Årlig real ökning av bränslepris (produktpris)</t>
  </si>
  <si>
    <t>2017-2040</t>
  </si>
  <si>
    <t>2040-2065</t>
  </si>
  <si>
    <t>2065-</t>
  </si>
  <si>
    <t xml:space="preserve"> Bensin</t>
  </si>
  <si>
    <t>Diesel, personbil</t>
  </si>
  <si>
    <t>Diesel bulk, lastbil</t>
  </si>
  <si>
    <t>El personbilar</t>
  </si>
  <si>
    <t>El lastbilar och bussar</t>
  </si>
  <si>
    <t>ASEK 7.0 + flik 1</t>
  </si>
  <si>
    <t>Kalkylvärde Samkalk 3.4.3</t>
  </si>
  <si>
    <t>Tidsvärde åktid - Arbete</t>
  </si>
  <si>
    <t>Tidsvärde åktid - Privat</t>
  </si>
  <si>
    <t>Behåller efter ok från Helen Lindblom, finns i ASEK</t>
  </si>
  <si>
    <t>Se 'Verktygsanpasade kalkylvärden externaeffekter, banavgifter, skatter ASEK 7'</t>
  </si>
  <si>
    <t>??</t>
  </si>
  <si>
    <t>Bimodaltåg</t>
  </si>
  <si>
    <t>Obs kolla enhet!!</t>
  </si>
  <si>
    <t>Tätort Pendel</t>
  </si>
  <si>
    <t>Endast vägtrafik</t>
  </si>
  <si>
    <t xml:space="preserve">år </t>
  </si>
  <si>
    <t>antal</t>
  </si>
  <si>
    <t>andel</t>
  </si>
  <si>
    <t>Framtida trafikeringskostnader och utveckling av persontågsparken.Fröidh, Berg. 20190523</t>
  </si>
  <si>
    <t>7a. Beräkning av körkostnad för bränsle 2017 och 2040</t>
  </si>
  <si>
    <t>Skatter</t>
  </si>
  <si>
    <t xml:space="preserve">Kalkylvärden </t>
  </si>
  <si>
    <t>Basår för priser (penningvärde)</t>
  </si>
  <si>
    <t>Förbrukning för lätta fordon per fordonstyp</t>
  </si>
  <si>
    <t>Diesel</t>
  </si>
  <si>
    <t>Prisnivå</t>
  </si>
  <si>
    <t>2040 och 2065</t>
  </si>
  <si>
    <t xml:space="preserve">Källa: TRV rapport Kunskapsunderlag om energieffektivisering 
och begränsad klimatpåverkan 
</t>
  </si>
  <si>
    <t>Energi</t>
  </si>
  <si>
    <t>Körkostnad personbil m a p bränsle</t>
  </si>
  <si>
    <t>Bensin, l/mil</t>
  </si>
  <si>
    <t>CO2</t>
  </si>
  <si>
    <t>Genomsnittlig körkostnad för bränsle (i  Sampers-modellen) kr/fkm</t>
  </si>
  <si>
    <t>0,862 resp. 0,857</t>
  </si>
  <si>
    <t>Diesel, l/mil</t>
  </si>
  <si>
    <t>Summa punktskatt</t>
  </si>
  <si>
    <t>El, kWh/mil</t>
  </si>
  <si>
    <t>Moms på punktskatt</t>
  </si>
  <si>
    <t>Moms på produktpris</t>
  </si>
  <si>
    <t>Fordonskostnad personbil, inkl moms (generaliserat momspålägg)(Uppdatering med PPI 29.1)</t>
  </si>
  <si>
    <t>Andel av flottan av lätta fordon</t>
  </si>
  <si>
    <t>Total skatt+moms</t>
  </si>
  <si>
    <t>Komponenter: Körkostnad (övrig, d v s exkl bränsle) är summan av kapitalkostknad (rad 27) samt komponentförslitning (rad 31) och lönekostnad (rad 30) för underhåll och reparationer.</t>
  </si>
  <si>
    <t>Nybilspris, personbil, tkr (inkl generellt momspåslag)</t>
  </si>
  <si>
    <t xml:space="preserve">Däckpris kr/st, inkl generellt momspåslag </t>
  </si>
  <si>
    <t>Årlig körsträcka, km/år</t>
  </si>
  <si>
    <t>El</t>
  </si>
  <si>
    <t>Årlig nyttjandegrad, timmar/år</t>
  </si>
  <si>
    <t>Årlig värdeminskning, % av nybilspris</t>
  </si>
  <si>
    <t>Drivmedelspris</t>
  </si>
  <si>
    <t xml:space="preserve">Källa: ASEK 7.0 </t>
  </si>
  <si>
    <t>Avståndsbaserad värderminskning, andel av total årlig värfdeminskning, %</t>
  </si>
  <si>
    <t>Kapitalkostnad: Avståndsberoende värdeminskning, kr/fordonskm, inkl moms</t>
  </si>
  <si>
    <t>Bensin, kr/l</t>
  </si>
  <si>
    <t>Kapitalkostnad; Ränta, kr/fordonstimme</t>
  </si>
  <si>
    <t xml:space="preserve"> (ej avståndsberoende)</t>
  </si>
  <si>
    <t>Diesel, kr/l</t>
  </si>
  <si>
    <t>Underhåll och reparationer, Lönekostnad, kr per arbetad timme, inkl moms</t>
  </si>
  <si>
    <t>El, kr/l</t>
  </si>
  <si>
    <t>Underhåll och reparationer, Lönekostnad, kr/fordonstimme, inkl moms (0,00069*timlön)</t>
  </si>
  <si>
    <t>Underhåll och reparationer: Komponentförslitning, kr/fordonskm, inkl moms</t>
  </si>
  <si>
    <t>Körkostnad</t>
  </si>
  <si>
    <t>kr per 10 km</t>
  </si>
  <si>
    <t>Slutresultat att använda i Sampers</t>
  </si>
  <si>
    <t>Bränslekostnad för basåret [kr/km]</t>
  </si>
  <si>
    <t>Bränslekostnad för prognosåret [kr/km]</t>
  </si>
  <si>
    <t>Punktskatt exkl moms</t>
  </si>
  <si>
    <t>Punktskatt inkl moms på punktskatt</t>
  </si>
  <si>
    <t>Total skatt och moms</t>
  </si>
  <si>
    <t>inkl moms</t>
  </si>
  <si>
    <t>exkl moms</t>
  </si>
  <si>
    <t>Total körkostnad (bränsle och foko)</t>
  </si>
  <si>
    <t>Andel av körkostnad som utgörs av drivmedelsskatt</t>
  </si>
  <si>
    <t>kr/sittplatskm</t>
  </si>
  <si>
    <t>kr/sittplattsminut</t>
  </si>
  <si>
    <t>1 som default, hela kostnaden justeras då med SF</t>
  </si>
  <si>
    <t>Höghöjdsfaktor flyg CO2</t>
  </si>
  <si>
    <t xml:space="preserve">Se tillväxttal för Samkalk, www.trafikverket.se/samkalk </t>
  </si>
  <si>
    <t>Antal år</t>
  </si>
  <si>
    <t>Se ASEK 7.0 kapitel 5</t>
  </si>
  <si>
    <t>Indata</t>
  </si>
  <si>
    <t>Indata till Samkalk 3.4.4</t>
  </si>
  <si>
    <t>Kostnadsförändring trafikstartår-prognosår 1</t>
  </si>
  <si>
    <t>procent/år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</si>
</sst>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"/>
    <numFmt numFmtId="165" formatCode="0.000"/>
    <numFmt numFmtId="166" formatCode="0.0%"/>
    <numFmt numFmtId="167" formatCode="0.0000"/>
    <numFmt numFmtId="168" formatCode="0.0000%"/>
    <numFmt numFmtId="169" formatCode="_-* #,##0.00\ _k_r_-;\-* #,##0.00\ _k_r_-;_-* &quot;-&quot;??\ _k_r_-;_-@_-"/>
    <numFmt numFmtId="170" formatCode="0.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Arial"/>
      <family val="2"/>
    </font>
    <font>
      <sz val="11"/>
      <name val="Georgia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trike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1"/>
      <color theme="1"/>
      <name val="Georgia"/>
      <family val="1"/>
    </font>
    <font>
      <sz val="9"/>
      <name val="Century Gothic"/>
      <family val="2"/>
    </font>
    <font>
      <b/>
      <sz val="10"/>
      <name val="Century Gothic"/>
      <family val="2"/>
    </font>
    <font>
      <sz val="10"/>
      <name val="Georgia"/>
      <family val="1"/>
    </font>
    <font>
      <sz val="10"/>
      <color theme="1"/>
      <name val="Georgia"/>
      <family val="1"/>
    </font>
    <font>
      <b/>
      <sz val="12"/>
      <name val="Century Gothic"/>
      <family val="2"/>
    </font>
    <font>
      <b/>
      <sz val="11"/>
      <name val="Georgia"/>
      <family val="1"/>
    </font>
    <font>
      <u/>
      <sz val="8"/>
      <color indexed="12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3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00000"/>
      </left>
      <right style="medium">
        <color rgb="FFC00000"/>
      </right>
      <top/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C00000"/>
      </left>
      <right style="medium">
        <color rgb="FFC00000"/>
      </right>
      <top style="thin">
        <color rgb="FFC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00000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C00000"/>
      </right>
      <top style="medium">
        <color indexed="64"/>
      </top>
      <bottom style="thin">
        <color rgb="FFC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C00000"/>
      </right>
      <top style="thin">
        <color rgb="FFC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C00000"/>
      </right>
      <top/>
      <bottom style="thin">
        <color rgb="FFC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00000"/>
      </right>
      <top style="thin">
        <color rgb="FFC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Fill="0" applyProtection="0"/>
    <xf numFmtId="0" fontId="6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>
      <alignment horizontal="center"/>
    </xf>
    <xf numFmtId="0" fontId="33" fillId="4" borderId="56" applyNumberFormat="0" applyAlignment="0" applyProtection="0"/>
  </cellStyleXfs>
  <cellXfs count="388">
    <xf numFmtId="0" fontId="0" fillId="0" borderId="0" xfId="0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33" xfId="0" applyFont="1" applyFill="1" applyBorder="1"/>
    <xf numFmtId="0" fontId="5" fillId="2" borderId="0" xfId="0" applyFont="1" applyFill="1"/>
    <xf numFmtId="0" fontId="5" fillId="0" borderId="25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3" borderId="0" xfId="0" applyFont="1" applyFill="1"/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left" vertical="center" wrapText="1"/>
    </xf>
    <xf numFmtId="165" fontId="5" fillId="2" borderId="16" xfId="0" applyNumberFormat="1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13" xfId="0" applyFont="1" applyFill="1" applyBorder="1" applyAlignment="1">
      <alignment horizontal="center" vertical="center" wrapText="1"/>
    </xf>
    <xf numFmtId="165" fontId="5" fillId="2" borderId="32" xfId="0" applyNumberFormat="1" applyFont="1" applyFill="1" applyBorder="1" applyAlignment="1">
      <alignment horizontal="left" vertical="center" wrapText="1"/>
    </xf>
    <xf numFmtId="0" fontId="5" fillId="0" borderId="13" xfId="0" applyFont="1" applyBorder="1"/>
    <xf numFmtId="0" fontId="9" fillId="2" borderId="37" xfId="0" applyFont="1" applyFill="1" applyBorder="1" applyAlignment="1">
      <alignment horizontal="left" vertical="center" wrapText="1"/>
    </xf>
    <xf numFmtId="0" fontId="5" fillId="0" borderId="21" xfId="0" applyFont="1" applyBorder="1"/>
    <xf numFmtId="0" fontId="5" fillId="0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 wrapText="1"/>
    </xf>
    <xf numFmtId="165" fontId="5" fillId="2" borderId="41" xfId="0" applyNumberFormat="1" applyFont="1" applyFill="1" applyBorder="1" applyAlignment="1">
      <alignment horizontal="left" vertical="center" wrapText="1"/>
    </xf>
    <xf numFmtId="0" fontId="5" fillId="0" borderId="22" xfId="0" applyFont="1" applyBorder="1"/>
    <xf numFmtId="2" fontId="5" fillId="2" borderId="42" xfId="3" applyNumberFormat="1" applyFont="1" applyFill="1" applyBorder="1" applyAlignment="1" applyProtection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2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165" fontId="11" fillId="0" borderId="12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0" xfId="0" applyFont="1" applyFill="1"/>
    <xf numFmtId="164" fontId="5" fillId="0" borderId="12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67" fontId="15" fillId="0" borderId="0" xfId="0" applyNumberFormat="1" applyFont="1" applyFill="1" applyBorder="1" applyAlignment="1">
      <alignment wrapText="1"/>
    </xf>
    <xf numFmtId="0" fontId="5" fillId="0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1" fillId="0" borderId="0" xfId="0" applyFont="1"/>
    <xf numFmtId="165" fontId="5" fillId="0" borderId="0" xfId="0" applyNumberFormat="1" applyFont="1"/>
    <xf numFmtId="0" fontId="0" fillId="2" borderId="0" xfId="0" applyFill="1"/>
    <xf numFmtId="0" fontId="13" fillId="2" borderId="39" xfId="0" applyFont="1" applyFill="1" applyBorder="1" applyAlignment="1">
      <alignment horizontal="left" vertical="center" wrapText="1"/>
    </xf>
    <xf numFmtId="168" fontId="5" fillId="0" borderId="14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5" fillId="0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17" fillId="0" borderId="0" xfId="0" applyFont="1"/>
    <xf numFmtId="0" fontId="18" fillId="0" borderId="0" xfId="0" applyFont="1" applyFill="1" applyAlignment="1">
      <alignment vertical="center"/>
    </xf>
    <xf numFmtId="0" fontId="6" fillId="0" borderId="0" xfId="0" applyFont="1"/>
    <xf numFmtId="0" fontId="18" fillId="0" borderId="0" xfId="0" applyFont="1" applyAlignment="1">
      <alignment vertical="center"/>
    </xf>
    <xf numFmtId="1" fontId="19" fillId="0" borderId="28" xfId="1" applyNumberFormat="1" applyFont="1" applyFill="1" applyBorder="1" applyAlignment="1">
      <alignment horizontal="center" vertical="distributed"/>
    </xf>
    <xf numFmtId="1" fontId="19" fillId="0" borderId="8" xfId="1" applyNumberFormat="1" applyFont="1" applyFill="1" applyBorder="1" applyAlignment="1">
      <alignment horizontal="center" vertical="distributed"/>
    </xf>
    <xf numFmtId="1" fontId="19" fillId="0" borderId="21" xfId="1" applyNumberFormat="1" applyFont="1" applyFill="1" applyBorder="1" applyAlignment="1">
      <alignment horizontal="center" vertical="distributed"/>
    </xf>
    <xf numFmtId="1" fontId="19" fillId="0" borderId="4" xfId="1" applyNumberFormat="1" applyFont="1" applyFill="1" applyBorder="1" applyAlignment="1">
      <alignment horizontal="center" vertical="distributed"/>
    </xf>
    <xf numFmtId="0" fontId="2" fillId="0" borderId="21" xfId="0" applyFont="1" applyFill="1" applyBorder="1"/>
    <xf numFmtId="0" fontId="2" fillId="0" borderId="4" xfId="0" applyFont="1" applyFill="1" applyBorder="1"/>
    <xf numFmtId="0" fontId="20" fillId="0" borderId="28" xfId="0" applyFont="1" applyFill="1" applyBorder="1" applyAlignment="1">
      <alignment vertical="center"/>
    </xf>
    <xf numFmtId="2" fontId="20" fillId="0" borderId="8" xfId="0" applyNumberFormat="1" applyFont="1" applyFill="1" applyBorder="1" applyAlignment="1">
      <alignment horizontal="center" vertical="center"/>
    </xf>
    <xf numFmtId="2" fontId="20" fillId="0" borderId="21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167" fontId="0" fillId="0" borderId="21" xfId="0" applyNumberFormat="1" applyFill="1" applyBorder="1"/>
    <xf numFmtId="167" fontId="18" fillId="0" borderId="4" xfId="0" applyNumberFormat="1" applyFont="1" applyFill="1" applyBorder="1" applyAlignment="1">
      <alignment vertical="center"/>
    </xf>
    <xf numFmtId="0" fontId="17" fillId="0" borderId="29" xfId="0" applyFont="1" applyFill="1" applyBorder="1"/>
    <xf numFmtId="2" fontId="0" fillId="0" borderId="18" xfId="0" applyNumberFormat="1" applyFill="1" applyBorder="1"/>
    <xf numFmtId="2" fontId="0" fillId="0" borderId="22" xfId="0" applyNumberFormat="1" applyFill="1" applyBorder="1"/>
    <xf numFmtId="2" fontId="0" fillId="0" borderId="20" xfId="0" applyNumberFormat="1" applyFill="1" applyBorder="1"/>
    <xf numFmtId="167" fontId="0" fillId="0" borderId="22" xfId="0" applyNumberFormat="1" applyFill="1" applyBorder="1"/>
    <xf numFmtId="167" fontId="18" fillId="0" borderId="20" xfId="0" applyNumberFormat="1" applyFont="1" applyFill="1" applyBorder="1" applyAlignment="1">
      <alignment vertical="center"/>
    </xf>
    <xf numFmtId="0" fontId="17" fillId="0" borderId="28" xfId="0" applyFont="1" applyFill="1" applyBorder="1"/>
    <xf numFmtId="2" fontId="21" fillId="0" borderId="8" xfId="0" applyNumberFormat="1" applyFont="1" applyFill="1" applyBorder="1" applyAlignment="1">
      <alignment horizontal="center" vertical="center"/>
    </xf>
    <xf numFmtId="2" fontId="21" fillId="0" borderId="21" xfId="0" applyNumberFormat="1" applyFont="1" applyFill="1" applyBorder="1" applyAlignment="1">
      <alignment horizontal="center" vertical="center"/>
    </xf>
    <xf numFmtId="2" fontId="21" fillId="0" borderId="4" xfId="0" applyNumberFormat="1" applyFont="1" applyFill="1" applyBorder="1" applyAlignment="1">
      <alignment horizontal="center" vertical="center"/>
    </xf>
    <xf numFmtId="167" fontId="0" fillId="0" borderId="4" xfId="0" applyNumberFormat="1" applyFill="1" applyBorder="1"/>
    <xf numFmtId="167" fontId="0" fillId="0" borderId="20" xfId="0" applyNumberFormat="1" applyFill="1" applyBorder="1"/>
    <xf numFmtId="0" fontId="0" fillId="0" borderId="29" xfId="0" applyFill="1" applyBorder="1"/>
    <xf numFmtId="2" fontId="0" fillId="0" borderId="8" xfId="0" applyNumberFormat="1" applyFill="1" applyBorder="1"/>
    <xf numFmtId="2" fontId="0" fillId="0" borderId="21" xfId="0" applyNumberFormat="1" applyFill="1" applyBorder="1"/>
    <xf numFmtId="2" fontId="0" fillId="0" borderId="4" xfId="0" applyNumberFormat="1" applyFill="1" applyBorder="1"/>
    <xf numFmtId="0" fontId="20" fillId="0" borderId="5" xfId="0" applyFont="1" applyFill="1" applyBorder="1" applyAlignment="1">
      <alignment vertical="center"/>
    </xf>
    <xf numFmtId="2" fontId="0" fillId="0" borderId="13" xfId="0" applyNumberFormat="1" applyFill="1" applyBorder="1"/>
    <xf numFmtId="2" fontId="0" fillId="0" borderId="0" xfId="0" applyNumberFormat="1" applyFill="1" applyBorder="1"/>
    <xf numFmtId="2" fontId="0" fillId="0" borderId="36" xfId="0" applyNumberFormat="1" applyFill="1" applyBorder="1"/>
    <xf numFmtId="167" fontId="0" fillId="0" borderId="0" xfId="0" applyNumberFormat="1" applyFill="1" applyBorder="1"/>
    <xf numFmtId="167" fontId="18" fillId="0" borderId="36" xfId="0" applyNumberFormat="1" applyFont="1" applyFill="1" applyBorder="1" applyAlignment="1">
      <alignment vertical="center"/>
    </xf>
    <xf numFmtId="0" fontId="17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vertical="center"/>
    </xf>
    <xf numFmtId="167" fontId="1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18" fillId="2" borderId="45" xfId="0" applyFont="1" applyFill="1" applyBorder="1" applyAlignment="1">
      <alignment vertical="center"/>
    </xf>
    <xf numFmtId="0" fontId="18" fillId="2" borderId="46" xfId="0" applyFont="1" applyFill="1" applyBorder="1" applyAlignment="1">
      <alignment vertical="center"/>
    </xf>
    <xf numFmtId="0" fontId="18" fillId="2" borderId="47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10" fontId="18" fillId="2" borderId="48" xfId="0" applyNumberFormat="1" applyFont="1" applyFill="1" applyBorder="1" applyAlignment="1">
      <alignment vertical="center"/>
    </xf>
    <xf numFmtId="10" fontId="18" fillId="2" borderId="49" xfId="0" applyNumberFormat="1" applyFont="1" applyFill="1" applyBorder="1" applyAlignment="1">
      <alignment vertical="center"/>
    </xf>
    <xf numFmtId="9" fontId="18" fillId="2" borderId="50" xfId="2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10" fontId="18" fillId="2" borderId="42" xfId="0" applyNumberFormat="1" applyFont="1" applyFill="1" applyBorder="1" applyAlignment="1">
      <alignment vertical="center"/>
    </xf>
    <xf numFmtId="10" fontId="18" fillId="2" borderId="51" xfId="0" applyNumberFormat="1" applyFont="1" applyFill="1" applyBorder="1" applyAlignment="1">
      <alignment vertical="center"/>
    </xf>
    <xf numFmtId="9" fontId="18" fillId="2" borderId="52" xfId="2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10" fontId="18" fillId="2" borderId="42" xfId="0" applyNumberFormat="1" applyFont="1" applyFill="1" applyBorder="1" applyAlignment="1">
      <alignment vertical="center" wrapText="1"/>
    </xf>
    <xf numFmtId="10" fontId="18" fillId="2" borderId="51" xfId="0" applyNumberFormat="1" applyFont="1" applyFill="1" applyBorder="1" applyAlignment="1">
      <alignment vertical="center" wrapText="1"/>
    </xf>
    <xf numFmtId="9" fontId="18" fillId="2" borderId="52" xfId="2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10" fontId="18" fillId="2" borderId="53" xfId="0" applyNumberFormat="1" applyFont="1" applyFill="1" applyBorder="1" applyAlignment="1">
      <alignment vertical="center"/>
    </xf>
    <xf numFmtId="10" fontId="18" fillId="2" borderId="54" xfId="0" applyNumberFormat="1" applyFont="1" applyFill="1" applyBorder="1" applyAlignment="1">
      <alignment vertical="center"/>
    </xf>
    <xf numFmtId="9" fontId="18" fillId="2" borderId="55" xfId="2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0" xfId="16" applyFont="1" applyAlignment="1">
      <alignment horizontal="left" vertical="top"/>
    </xf>
    <xf numFmtId="0" fontId="6" fillId="0" borderId="0" xfId="4"/>
    <xf numFmtId="0" fontId="0" fillId="5" borderId="0" xfId="4" applyFont="1" applyFill="1"/>
    <xf numFmtId="0" fontId="6" fillId="5" borderId="0" xfId="4" applyFill="1"/>
    <xf numFmtId="0" fontId="6" fillId="0" borderId="0" xfId="4" applyAlignment="1">
      <alignment wrapText="1"/>
    </xf>
    <xf numFmtId="0" fontId="3" fillId="0" borderId="0" xfId="16" applyFont="1" applyAlignment="1">
      <alignment horizontal="left" vertical="top" wrapText="1"/>
    </xf>
    <xf numFmtId="0" fontId="27" fillId="6" borderId="0" xfId="16" applyFont="1" applyFill="1" applyAlignment="1">
      <alignment horizontal="left" vertical="top"/>
    </xf>
    <xf numFmtId="0" fontId="3" fillId="6" borderId="0" xfId="16" applyFont="1" applyFill="1" applyAlignment="1">
      <alignment horizontal="left" vertical="top" wrapText="1"/>
    </xf>
    <xf numFmtId="0" fontId="27" fillId="6" borderId="0" xfId="16" applyFont="1" applyFill="1" applyAlignment="1">
      <alignment horizontal="left" vertical="top" wrapText="1"/>
    </xf>
    <xf numFmtId="0" fontId="27" fillId="6" borderId="0" xfId="16" applyFont="1" applyFill="1" applyAlignment="1">
      <alignment horizontal="right" vertical="top" wrapText="1"/>
    </xf>
    <xf numFmtId="0" fontId="15" fillId="0" borderId="0" xfId="16" applyFont="1" applyAlignment="1">
      <alignment horizontal="left" vertical="top"/>
    </xf>
    <xf numFmtId="0" fontId="27" fillId="0" borderId="0" xfId="16" applyFont="1" applyAlignment="1">
      <alignment horizontal="left" vertical="top" wrapText="1"/>
    </xf>
    <xf numFmtId="2" fontId="6" fillId="5" borderId="0" xfId="4" applyNumberFormat="1" applyFill="1"/>
    <xf numFmtId="0" fontId="15" fillId="6" borderId="0" xfId="16" applyFont="1" applyFill="1" applyAlignment="1">
      <alignment horizontal="left" vertical="top" wrapText="1"/>
    </xf>
    <xf numFmtId="2" fontId="15" fillId="6" borderId="0" xfId="16" applyNumberFormat="1" applyFont="1" applyFill="1" applyAlignment="1">
      <alignment horizontal="right" vertical="top" wrapText="1"/>
    </xf>
    <xf numFmtId="10" fontId="27" fillId="0" borderId="0" xfId="6" applyNumberFormat="1" applyFont="1" applyAlignment="1">
      <alignment horizontal="left" vertical="top" wrapText="1"/>
    </xf>
    <xf numFmtId="164" fontId="15" fillId="6" borderId="0" xfId="16" applyNumberFormat="1" applyFont="1" applyFill="1" applyAlignment="1">
      <alignment horizontal="right" vertical="top" wrapText="1"/>
    </xf>
    <xf numFmtId="0" fontId="15" fillId="0" borderId="0" xfId="16" applyFont="1" applyFill="1" applyAlignment="1">
      <alignment horizontal="left" vertical="top" wrapText="1"/>
    </xf>
    <xf numFmtId="2" fontId="15" fillId="0" borderId="0" xfId="16" applyNumberFormat="1" applyFont="1" applyFill="1" applyAlignment="1">
      <alignment horizontal="right" vertical="top" wrapText="1"/>
    </xf>
    <xf numFmtId="0" fontId="15" fillId="0" borderId="0" xfId="16" applyFont="1" applyFill="1" applyAlignment="1">
      <alignment horizontal="left" vertical="top"/>
    </xf>
    <xf numFmtId="0" fontId="27" fillId="0" borderId="0" xfId="16" applyFont="1" applyFill="1" applyAlignment="1">
      <alignment horizontal="left" vertical="top" wrapText="1"/>
    </xf>
    <xf numFmtId="0" fontId="3" fillId="0" borderId="0" xfId="16" applyFont="1" applyFill="1" applyAlignment="1">
      <alignment horizontal="left" vertical="top" wrapText="1"/>
    </xf>
    <xf numFmtId="0" fontId="6" fillId="0" borderId="0" xfId="4" applyFill="1"/>
    <xf numFmtId="0" fontId="6" fillId="0" borderId="0" xfId="4" applyFill="1" applyAlignment="1">
      <alignment wrapText="1"/>
    </xf>
    <xf numFmtId="164" fontId="6" fillId="5" borderId="0" xfId="4" applyNumberFormat="1" applyFill="1"/>
    <xf numFmtId="9" fontId="15" fillId="6" borderId="0" xfId="6" applyFont="1" applyFill="1" applyAlignment="1">
      <alignment vertical="top" wrapText="1"/>
    </xf>
    <xf numFmtId="0" fontId="15" fillId="0" borderId="0" xfId="16" applyFont="1" applyAlignment="1">
      <alignment horizontal="left" vertical="top" wrapText="1"/>
    </xf>
    <xf numFmtId="9" fontId="15" fillId="0" borderId="0" xfId="6" applyFont="1" applyAlignment="1">
      <alignment vertical="top" wrapText="1"/>
    </xf>
    <xf numFmtId="0" fontId="6" fillId="5" borderId="0" xfId="4" applyFill="1" applyAlignment="1">
      <alignment wrapText="1"/>
    </xf>
    <xf numFmtId="1" fontId="15" fillId="6" borderId="0" xfId="16" applyNumberFormat="1" applyFont="1" applyFill="1" applyAlignment="1">
      <alignment horizontal="right" vertical="top" wrapText="1"/>
    </xf>
    <xf numFmtId="1" fontId="27" fillId="0" borderId="0" xfId="16" applyNumberFormat="1" applyFont="1" applyAlignment="1">
      <alignment horizontal="left" vertical="top" wrapText="1"/>
    </xf>
    <xf numFmtId="0" fontId="28" fillId="0" borderId="0" xfId="4" applyFont="1"/>
    <xf numFmtId="0" fontId="29" fillId="0" borderId="0" xfId="4" applyFont="1"/>
    <xf numFmtId="1" fontId="27" fillId="0" borderId="0" xfId="16" applyNumberFormat="1" applyFont="1" applyAlignment="1">
      <alignment horizontal="right" vertical="top" wrapText="1"/>
    </xf>
    <xf numFmtId="0" fontId="6" fillId="7" borderId="0" xfId="4" applyFill="1"/>
    <xf numFmtId="0" fontId="27" fillId="7" borderId="0" xfId="16" applyFont="1" applyFill="1" applyAlignment="1">
      <alignment horizontal="right" vertical="top" wrapText="1"/>
    </xf>
    <xf numFmtId="0" fontId="27" fillId="7" borderId="0" xfId="16" applyFont="1" applyFill="1" applyAlignment="1">
      <alignment horizontal="left" vertical="top" wrapText="1"/>
    </xf>
    <xf numFmtId="164" fontId="15" fillId="7" borderId="0" xfId="16" applyNumberFormat="1" applyFont="1" applyFill="1" applyAlignment="1">
      <alignment horizontal="right" vertical="top" wrapText="1"/>
    </xf>
    <xf numFmtId="164" fontId="27" fillId="0" borderId="0" xfId="16" applyNumberFormat="1" applyFont="1" applyAlignment="1">
      <alignment horizontal="right" vertical="top" wrapText="1"/>
    </xf>
    <xf numFmtId="0" fontId="30" fillId="0" borderId="57" xfId="4" applyFont="1" applyBorder="1"/>
    <xf numFmtId="0" fontId="30" fillId="0" borderId="27" xfId="4" applyFont="1" applyBorder="1"/>
    <xf numFmtId="0" fontId="30" fillId="0" borderId="58" xfId="4" applyFont="1" applyBorder="1"/>
    <xf numFmtId="0" fontId="31" fillId="0" borderId="0" xfId="4" applyFont="1"/>
    <xf numFmtId="0" fontId="32" fillId="0" borderId="0" xfId="17" applyFont="1" applyBorder="1"/>
    <xf numFmtId="0" fontId="30" fillId="0" borderId="0" xfId="4" applyFont="1" applyBorder="1"/>
    <xf numFmtId="0" fontId="30" fillId="0" borderId="59" xfId="4" applyFont="1" applyBorder="1"/>
    <xf numFmtId="0" fontId="32" fillId="0" borderId="60" xfId="17" applyFont="1" applyBorder="1"/>
    <xf numFmtId="0" fontId="31" fillId="0" borderId="0" xfId="4" applyFont="1" applyBorder="1"/>
    <xf numFmtId="0" fontId="30" fillId="0" borderId="60" xfId="4" applyFont="1" applyBorder="1"/>
    <xf numFmtId="0" fontId="0" fillId="0" borderId="0" xfId="4" applyFont="1"/>
    <xf numFmtId="0" fontId="32" fillId="0" borderId="0" xfId="18" applyFont="1" applyBorder="1" applyAlignment="1">
      <alignment horizontal="center"/>
    </xf>
    <xf numFmtId="0" fontId="32" fillId="0" borderId="0" xfId="18" applyFont="1" applyBorder="1">
      <alignment horizontal="center"/>
    </xf>
    <xf numFmtId="0" fontId="32" fillId="0" borderId="59" xfId="18" applyFont="1" applyBorder="1">
      <alignment horizontal="center"/>
    </xf>
    <xf numFmtId="0" fontId="0" fillId="8" borderId="0" xfId="4" applyFont="1" applyFill="1"/>
    <xf numFmtId="2" fontId="6" fillId="8" borderId="0" xfId="4" applyNumberFormat="1" applyFill="1"/>
    <xf numFmtId="165" fontId="6" fillId="9" borderId="0" xfId="19" applyNumberFormat="1" applyFont="1" applyFill="1" applyBorder="1" applyAlignment="1">
      <alignment horizontal="center"/>
    </xf>
    <xf numFmtId="165" fontId="6" fillId="0" borderId="0" xfId="19" applyNumberFormat="1" applyFont="1" applyFill="1" applyBorder="1" applyAlignment="1">
      <alignment horizontal="center"/>
    </xf>
    <xf numFmtId="165" fontId="6" fillId="0" borderId="59" xfId="19" applyNumberFormat="1" applyFont="1" applyFill="1" applyBorder="1" applyAlignment="1">
      <alignment horizontal="center"/>
    </xf>
    <xf numFmtId="0" fontId="30" fillId="0" borderId="61" xfId="4" applyFont="1" applyBorder="1"/>
    <xf numFmtId="0" fontId="30" fillId="0" borderId="23" xfId="4" applyFont="1" applyBorder="1"/>
    <xf numFmtId="0" fontId="30" fillId="0" borderId="62" xfId="4" applyFont="1" applyBorder="1"/>
    <xf numFmtId="0" fontId="6" fillId="0" borderId="0" xfId="4" applyAlignment="1"/>
    <xf numFmtId="0" fontId="6" fillId="0" borderId="8" xfId="4" applyBorder="1"/>
    <xf numFmtId="0" fontId="0" fillId="0" borderId="21" xfId="4" applyFont="1" applyBorder="1"/>
    <xf numFmtId="165" fontId="6" fillId="10" borderId="0" xfId="4" applyNumberFormat="1" applyFill="1" applyBorder="1"/>
    <xf numFmtId="0" fontId="0" fillId="10" borderId="18" xfId="4" applyFont="1" applyFill="1" applyBorder="1" applyAlignment="1">
      <alignment wrapText="1"/>
    </xf>
    <xf numFmtId="2" fontId="6" fillId="10" borderId="22" xfId="4" applyNumberFormat="1" applyFill="1" applyBorder="1"/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0" fillId="0" borderId="28" xfId="4" applyFont="1" applyBorder="1"/>
    <xf numFmtId="1" fontId="5" fillId="0" borderId="19" xfId="0" applyNumberFormat="1" applyFont="1" applyFill="1" applyBorder="1" applyAlignment="1">
      <alignment horizontal="center" vertical="center" wrapText="1"/>
    </xf>
    <xf numFmtId="170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165" fontId="5" fillId="0" borderId="35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2" borderId="6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10" borderId="1" xfId="4" applyFont="1" applyFill="1" applyBorder="1" applyAlignment="1">
      <alignment wrapText="1"/>
    </xf>
    <xf numFmtId="165" fontId="6" fillId="10" borderId="2" xfId="4" applyNumberFormat="1" applyFill="1" applyBorder="1"/>
    <xf numFmtId="10" fontId="6" fillId="10" borderId="29" xfId="4" applyNumberFormat="1" applyFill="1" applyBorder="1"/>
    <xf numFmtId="0" fontId="5" fillId="0" borderId="21" xfId="0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90" wrapText="1"/>
    </xf>
    <xf numFmtId="0" fontId="5" fillId="0" borderId="3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28" xfId="0" applyFont="1" applyFill="1" applyBorder="1" applyAlignment="1">
      <alignment vertical="top" wrapText="1"/>
    </xf>
    <xf numFmtId="0" fontId="5" fillId="0" borderId="5" xfId="0" applyFont="1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5" fillId="0" borderId="28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2" fontId="5" fillId="0" borderId="9" xfId="3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2" fontId="5" fillId="0" borderId="35" xfId="3" applyNumberFormat="1" applyFont="1" applyFill="1" applyBorder="1" applyAlignment="1" applyProtection="1">
      <alignment horizontal="center" vertical="center" wrapText="1"/>
    </xf>
    <xf numFmtId="2" fontId="5" fillId="0" borderId="14" xfId="3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right" wrapText="1"/>
    </xf>
    <xf numFmtId="2" fontId="5" fillId="0" borderId="19" xfId="3" applyNumberFormat="1" applyFont="1" applyFill="1" applyBorder="1" applyAlignment="1" applyProtection="1">
      <alignment horizontal="center" vertical="center" wrapText="1"/>
    </xf>
    <xf numFmtId="2" fontId="5" fillId="0" borderId="13" xfId="3" applyNumberFormat="1" applyFont="1" applyFill="1" applyBorder="1" applyAlignment="1" applyProtection="1">
      <alignment horizontal="center" vertical="center" wrapText="1"/>
    </xf>
    <xf numFmtId="2" fontId="5" fillId="0" borderId="18" xfId="3" applyNumberFormat="1" applyFont="1" applyFill="1" applyBorder="1" applyAlignment="1" applyProtection="1">
      <alignment horizontal="center" vertical="center" wrapText="1"/>
    </xf>
    <xf numFmtId="2" fontId="5" fillId="0" borderId="28" xfId="3" applyNumberFormat="1" applyFont="1" applyFill="1" applyBorder="1" applyAlignment="1" applyProtection="1">
      <alignment horizontal="center" vertical="center" wrapText="1"/>
    </xf>
    <xf numFmtId="166" fontId="5" fillId="0" borderId="35" xfId="3" applyNumberFormat="1" applyFont="1" applyFill="1" applyBorder="1" applyAlignment="1" applyProtection="1">
      <alignment horizontal="center" vertical="center" wrapText="1"/>
    </xf>
    <xf numFmtId="2" fontId="5" fillId="0" borderId="5" xfId="3" applyNumberFormat="1" applyFont="1" applyFill="1" applyBorder="1" applyAlignment="1" applyProtection="1">
      <alignment horizontal="center" vertical="center" wrapText="1"/>
    </xf>
    <xf numFmtId="166" fontId="5" fillId="0" borderId="14" xfId="3" applyNumberFormat="1" applyFont="1" applyFill="1" applyBorder="1" applyAlignment="1" applyProtection="1">
      <alignment horizontal="center" vertical="center" wrapText="1"/>
    </xf>
    <xf numFmtId="2" fontId="5" fillId="0" borderId="29" xfId="3" applyNumberFormat="1" applyFont="1" applyFill="1" applyBorder="1" applyAlignment="1" applyProtection="1">
      <alignment horizontal="center" vertical="center" wrapText="1"/>
    </xf>
    <xf numFmtId="166" fontId="5" fillId="0" borderId="19" xfId="3" applyNumberFormat="1" applyFont="1" applyFill="1" applyBorder="1" applyAlignment="1" applyProtection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horizontal="center" vertical="center" wrapText="1"/>
    </xf>
    <xf numFmtId="167" fontId="5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165" fontId="5" fillId="0" borderId="26" xfId="0" applyNumberFormat="1" applyFont="1" applyFill="1" applyBorder="1" applyAlignment="1">
      <alignment horizontal="center" vertical="center" wrapText="1"/>
    </xf>
    <xf numFmtId="165" fontId="5" fillId="0" borderId="31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167" fontId="15" fillId="0" borderId="22" xfId="0" applyNumberFormat="1" applyFont="1" applyFill="1" applyBorder="1" applyAlignment="1">
      <alignment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7" fontId="15" fillId="0" borderId="21" xfId="0" applyNumberFormat="1" applyFont="1" applyFill="1" applyBorder="1" applyAlignment="1">
      <alignment wrapText="1"/>
    </xf>
    <xf numFmtId="0" fontId="5" fillId="2" borderId="3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0" fillId="0" borderId="28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28" xfId="0" applyFont="1" applyFill="1" applyBorder="1" applyAlignment="1">
      <alignment horizontal="center" vertical="center" textRotation="90" wrapText="1"/>
    </xf>
    <xf numFmtId="0" fontId="9" fillId="0" borderId="2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27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29" xfId="0" applyFont="1" applyFill="1" applyBorder="1" applyAlignment="1">
      <alignment horizontal="center" vertical="center" textRotation="90"/>
    </xf>
    <xf numFmtId="0" fontId="36" fillId="0" borderId="0" xfId="16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9" fillId="0" borderId="36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</cellXfs>
  <cellStyles count="20">
    <cellStyle name="Hyperlänk 2" xfId="8"/>
    <cellStyle name="Indata 2" xfId="19"/>
    <cellStyle name="Länkat rubrikår" xfId="18"/>
    <cellStyle name="Normal" xfId="0" builtinId="0"/>
    <cellStyle name="Normal 2" xfId="4"/>
    <cellStyle name="Normal 2 2" xfId="13"/>
    <cellStyle name="Normal 2 3" xfId="7"/>
    <cellStyle name="Normal 3" xfId="11"/>
    <cellStyle name="Normal 4" xfId="12"/>
    <cellStyle name="Normal 5" xfId="3"/>
    <cellStyle name="Normal 5 2" xfId="15"/>
    <cellStyle name="Normal 5 3" xfId="14"/>
    <cellStyle name="Procent" xfId="2" builtinId="5"/>
    <cellStyle name="Procent 2" xfId="6"/>
    <cellStyle name="Procent 2 2" xfId="9"/>
    <cellStyle name="Rubrik" xfId="16" builtinId="15"/>
    <cellStyle name="Rubrik 4" xfId="17" builtinId="19"/>
    <cellStyle name="Tusental" xfId="1" builtinId="3"/>
    <cellStyle name="Tusental 2" xfId="10"/>
    <cellStyle name="Tusent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766"/>
  <sheetViews>
    <sheetView showGridLines="0" tabSelected="1" topLeftCell="B552" zoomScale="110" zoomScaleNormal="110" workbookViewId="0">
      <selection activeCell="J577" sqref="J577:K577"/>
    </sheetView>
  </sheetViews>
  <sheetFormatPr defaultRowHeight="14.4" x14ac:dyDescent="0.3"/>
  <cols>
    <col min="1" max="1" width="7.44140625" hidden="1" customWidth="1"/>
    <col min="2" max="2" width="4.33203125" style="309" customWidth="1"/>
    <col min="3" max="3" width="3.33203125" style="3" customWidth="1"/>
    <col min="4" max="4" width="3.109375" style="3" customWidth="1"/>
    <col min="5" max="5" width="5.44140625" style="3" hidden="1" customWidth="1"/>
    <col min="6" max="6" width="3.109375" style="3" customWidth="1"/>
    <col min="7" max="7" width="34.6640625" style="5" bestFit="1" customWidth="1"/>
    <col min="8" max="8" width="15.5546875" style="310" hidden="1" customWidth="1"/>
    <col min="9" max="9" width="14.33203125" style="255" customWidth="1"/>
    <col min="10" max="10" width="15.6640625" style="2" bestFit="1" customWidth="1"/>
    <col min="11" max="11" width="21.33203125" style="100" customWidth="1"/>
    <col min="12" max="12" width="80.33203125" style="1" hidden="1" customWidth="1"/>
    <col min="13" max="13" width="12.88671875" hidden="1" customWidth="1"/>
    <col min="14" max="44" width="8.88671875" customWidth="1"/>
  </cols>
  <sheetData>
    <row r="1" spans="2:15" s="3" customFormat="1" ht="31.5" customHeight="1" x14ac:dyDescent="0.45">
      <c r="B1" s="375" t="s">
        <v>348</v>
      </c>
      <c r="C1" s="375"/>
      <c r="D1" s="375"/>
      <c r="E1" s="375"/>
      <c r="F1" s="375"/>
      <c r="G1" s="375"/>
      <c r="H1" s="375"/>
      <c r="I1" s="375"/>
      <c r="J1" s="375"/>
      <c r="K1" s="375"/>
      <c r="L1" s="369" t="s">
        <v>0</v>
      </c>
      <c r="M1" s="250"/>
      <c r="N1" s="250"/>
      <c r="O1" s="250"/>
    </row>
    <row r="2" spans="2:15" s="3" customFormat="1" ht="12.75" customHeight="1" thickBot="1" x14ac:dyDescent="0.35">
      <c r="B2" s="32"/>
      <c r="C2" s="250"/>
      <c r="D2" s="250"/>
      <c r="E2" s="250"/>
      <c r="F2" s="250"/>
      <c r="G2" s="252"/>
      <c r="H2" s="4"/>
      <c r="I2" s="167"/>
      <c r="J2" s="4"/>
      <c r="K2" s="253"/>
      <c r="L2" s="369"/>
      <c r="M2" s="250"/>
      <c r="N2" s="250"/>
      <c r="O2" s="250"/>
    </row>
    <row r="3" spans="2:15" s="8" customFormat="1" ht="62.4" thickBot="1" x14ac:dyDescent="0.25">
      <c r="B3" s="261" t="s">
        <v>1</v>
      </c>
      <c r="C3" s="262" t="s">
        <v>2</v>
      </c>
      <c r="D3" s="262" t="s">
        <v>3</v>
      </c>
      <c r="E3" s="263" t="s">
        <v>4</v>
      </c>
      <c r="F3" s="262" t="s">
        <v>4</v>
      </c>
      <c r="G3" s="6" t="s">
        <v>5</v>
      </c>
      <c r="H3" s="264" t="s">
        <v>6</v>
      </c>
      <c r="I3" s="265" t="s">
        <v>272</v>
      </c>
      <c r="J3" s="254" t="s">
        <v>7</v>
      </c>
      <c r="K3" s="7" t="s">
        <v>8</v>
      </c>
      <c r="L3" s="251" t="s">
        <v>9</v>
      </c>
    </row>
    <row r="4" spans="2:15" s="8" customFormat="1" ht="11.25" customHeight="1" x14ac:dyDescent="0.2">
      <c r="B4" s="344" t="s">
        <v>10</v>
      </c>
      <c r="C4" s="334" t="s">
        <v>11</v>
      </c>
      <c r="D4" s="376" t="s">
        <v>12</v>
      </c>
      <c r="E4" s="363"/>
      <c r="F4" s="363" t="s">
        <v>13</v>
      </c>
      <c r="G4" s="266" t="s">
        <v>14</v>
      </c>
      <c r="H4" s="23">
        <v>312</v>
      </c>
      <c r="I4" s="23">
        <v>339</v>
      </c>
      <c r="J4" s="9" t="s">
        <v>15</v>
      </c>
      <c r="K4" s="10" t="s">
        <v>16</v>
      </c>
      <c r="L4" s="11"/>
    </row>
    <row r="5" spans="2:15" s="8" customFormat="1" ht="11.25" customHeight="1" x14ac:dyDescent="0.2">
      <c r="B5" s="343"/>
      <c r="C5" s="335"/>
      <c r="D5" s="364"/>
      <c r="E5" s="378"/>
      <c r="F5" s="364"/>
      <c r="G5" s="267" t="s">
        <v>17</v>
      </c>
      <c r="H5" s="25">
        <v>0</v>
      </c>
      <c r="I5" s="25">
        <v>0</v>
      </c>
      <c r="J5" s="12"/>
      <c r="K5" s="13" t="s">
        <v>16</v>
      </c>
      <c r="L5" s="14"/>
    </row>
    <row r="6" spans="2:15" s="8" customFormat="1" ht="11.25" customHeight="1" thickBot="1" x14ac:dyDescent="0.25">
      <c r="B6" s="343"/>
      <c r="C6" s="335"/>
      <c r="D6" s="364"/>
      <c r="E6" s="378"/>
      <c r="F6" s="364"/>
      <c r="G6" s="268" t="s">
        <v>18</v>
      </c>
      <c r="H6" s="26">
        <v>1.24</v>
      </c>
      <c r="I6" s="26">
        <v>1.24</v>
      </c>
      <c r="J6" s="15" t="s">
        <v>19</v>
      </c>
      <c r="K6" s="16" t="s">
        <v>16</v>
      </c>
      <c r="L6" s="14"/>
    </row>
    <row r="7" spans="2:15" s="8" customFormat="1" ht="10.199999999999999" x14ac:dyDescent="0.2">
      <c r="B7" s="343"/>
      <c r="C7" s="335"/>
      <c r="D7" s="364"/>
      <c r="E7" s="378"/>
      <c r="F7" s="363" t="s">
        <v>20</v>
      </c>
      <c r="G7" s="17" t="s">
        <v>14</v>
      </c>
      <c r="H7" s="23">
        <v>116</v>
      </c>
      <c r="I7" s="23">
        <v>126</v>
      </c>
      <c r="J7" s="9" t="s">
        <v>15</v>
      </c>
      <c r="K7" s="10" t="s">
        <v>16</v>
      </c>
      <c r="L7" s="14"/>
    </row>
    <row r="8" spans="2:15" s="8" customFormat="1" ht="10.199999999999999" x14ac:dyDescent="0.2">
      <c r="B8" s="343"/>
      <c r="C8" s="335"/>
      <c r="D8" s="364"/>
      <c r="E8" s="378"/>
      <c r="F8" s="364"/>
      <c r="G8" s="18" t="s">
        <v>17</v>
      </c>
      <c r="H8" s="25">
        <v>0</v>
      </c>
      <c r="I8" s="25">
        <v>0</v>
      </c>
      <c r="J8" s="12"/>
      <c r="K8" s="13" t="s">
        <v>16</v>
      </c>
      <c r="L8" s="14"/>
    </row>
    <row r="9" spans="2:15" s="8" customFormat="1" ht="10.8" thickBot="1" x14ac:dyDescent="0.25">
      <c r="B9" s="343"/>
      <c r="C9" s="335"/>
      <c r="D9" s="364"/>
      <c r="E9" s="379"/>
      <c r="F9" s="364"/>
      <c r="G9" s="19" t="s">
        <v>18</v>
      </c>
      <c r="H9" s="26">
        <v>2.2200000000000002</v>
      </c>
      <c r="I9" s="26">
        <v>2.2200000000000002</v>
      </c>
      <c r="J9" s="15" t="s">
        <v>19</v>
      </c>
      <c r="K9" s="16" t="s">
        <v>16</v>
      </c>
      <c r="L9" s="14"/>
    </row>
    <row r="10" spans="2:15" s="8" customFormat="1" ht="11.25" hidden="1" customHeight="1" x14ac:dyDescent="0.2">
      <c r="B10" s="343"/>
      <c r="C10" s="335"/>
      <c r="D10" s="364"/>
      <c r="E10" s="366" t="s">
        <v>21</v>
      </c>
      <c r="F10" s="352" t="s">
        <v>13</v>
      </c>
      <c r="G10" s="17" t="s">
        <v>14</v>
      </c>
      <c r="H10" s="23">
        <v>312</v>
      </c>
      <c r="I10" s="23">
        <v>339</v>
      </c>
      <c r="J10" s="20"/>
      <c r="K10" s="10" t="s">
        <v>16</v>
      </c>
      <c r="L10" s="21"/>
    </row>
    <row r="11" spans="2:15" s="8" customFormat="1" ht="11.25" hidden="1" customHeight="1" x14ac:dyDescent="0.2">
      <c r="B11" s="343"/>
      <c r="C11" s="335"/>
      <c r="D11" s="364"/>
      <c r="E11" s="367"/>
      <c r="F11" s="353"/>
      <c r="G11" s="18" t="s">
        <v>17</v>
      </c>
      <c r="H11" s="25">
        <v>0</v>
      </c>
      <c r="I11" s="25">
        <v>0</v>
      </c>
      <c r="J11" s="12"/>
      <c r="K11" s="13" t="s">
        <v>16</v>
      </c>
      <c r="L11" s="14"/>
    </row>
    <row r="12" spans="2:15" s="8" customFormat="1" ht="11.25" hidden="1" customHeight="1" x14ac:dyDescent="0.2">
      <c r="B12" s="343"/>
      <c r="C12" s="335"/>
      <c r="D12" s="364"/>
      <c r="E12" s="367"/>
      <c r="F12" s="354"/>
      <c r="G12" s="19" t="s">
        <v>18</v>
      </c>
      <c r="H12" s="26">
        <v>1.24</v>
      </c>
      <c r="I12" s="26">
        <v>1.24</v>
      </c>
      <c r="J12" s="12"/>
      <c r="K12" s="16" t="s">
        <v>16</v>
      </c>
      <c r="L12" s="14"/>
    </row>
    <row r="13" spans="2:15" s="8" customFormat="1" ht="11.25" hidden="1" customHeight="1" x14ac:dyDescent="0.2">
      <c r="B13" s="343"/>
      <c r="C13" s="335"/>
      <c r="D13" s="364"/>
      <c r="E13" s="367"/>
      <c r="F13" s="355" t="s">
        <v>20</v>
      </c>
      <c r="G13" s="17" t="s">
        <v>14</v>
      </c>
      <c r="H13" s="23">
        <v>116</v>
      </c>
      <c r="I13" s="23">
        <v>126</v>
      </c>
      <c r="J13" s="12"/>
      <c r="K13" s="10" t="s">
        <v>16</v>
      </c>
      <c r="L13" s="14"/>
    </row>
    <row r="14" spans="2:15" s="8" customFormat="1" ht="11.25" hidden="1" customHeight="1" x14ac:dyDescent="0.2">
      <c r="B14" s="343"/>
      <c r="C14" s="335"/>
      <c r="D14" s="364"/>
      <c r="E14" s="367"/>
      <c r="F14" s="356"/>
      <c r="G14" s="18" t="s">
        <v>17</v>
      </c>
      <c r="H14" s="25">
        <v>0</v>
      </c>
      <c r="I14" s="25">
        <v>0</v>
      </c>
      <c r="J14" s="12"/>
      <c r="K14" s="13" t="s">
        <v>16</v>
      </c>
      <c r="L14" s="14"/>
    </row>
    <row r="15" spans="2:15" s="8" customFormat="1" ht="10.8" hidden="1" thickBot="1" x14ac:dyDescent="0.25">
      <c r="B15" s="343"/>
      <c r="C15" s="335"/>
      <c r="D15" s="377"/>
      <c r="E15" s="368"/>
      <c r="F15" s="357"/>
      <c r="G15" s="19" t="s">
        <v>18</v>
      </c>
      <c r="H15" s="26">
        <v>2.2200000000000002</v>
      </c>
      <c r="I15" s="26">
        <v>2.2200000000000002</v>
      </c>
      <c r="J15" s="22"/>
      <c r="K15" s="16" t="s">
        <v>16</v>
      </c>
      <c r="L15" s="14"/>
    </row>
    <row r="16" spans="2:15" s="8" customFormat="1" ht="12" customHeight="1" x14ac:dyDescent="0.2">
      <c r="B16" s="343"/>
      <c r="C16" s="335"/>
      <c r="D16" s="334" t="s">
        <v>22</v>
      </c>
      <c r="E16" s="358"/>
      <c r="F16" s="340"/>
      <c r="G16" s="17" t="s">
        <v>14</v>
      </c>
      <c r="H16" s="23">
        <v>267</v>
      </c>
      <c r="I16" s="23">
        <v>278</v>
      </c>
      <c r="J16" s="9" t="s">
        <v>15</v>
      </c>
      <c r="K16" s="10" t="s">
        <v>16</v>
      </c>
      <c r="L16" s="24"/>
    </row>
    <row r="17" spans="1:73" s="8" customFormat="1" ht="10.199999999999999" x14ac:dyDescent="0.2">
      <c r="B17" s="343"/>
      <c r="C17" s="335"/>
      <c r="D17" s="335"/>
      <c r="E17" s="359"/>
      <c r="F17" s="341"/>
      <c r="G17" s="18" t="s">
        <v>17</v>
      </c>
      <c r="H17" s="25">
        <v>0</v>
      </c>
      <c r="I17" s="25">
        <v>0</v>
      </c>
      <c r="J17" s="12"/>
      <c r="K17" s="13" t="s">
        <v>16</v>
      </c>
      <c r="L17" s="14"/>
    </row>
    <row r="18" spans="1:73" s="8" customFormat="1" ht="10.199999999999999" x14ac:dyDescent="0.2">
      <c r="B18" s="343"/>
      <c r="C18" s="335"/>
      <c r="D18" s="335"/>
      <c r="E18" s="359"/>
      <c r="F18" s="341"/>
      <c r="G18" s="18" t="s">
        <v>18</v>
      </c>
      <c r="H18" s="25">
        <v>1.2</v>
      </c>
      <c r="I18" s="25">
        <v>1.2</v>
      </c>
      <c r="J18" s="12" t="s">
        <v>19</v>
      </c>
      <c r="K18" s="13" t="s">
        <v>16</v>
      </c>
      <c r="L18" s="14"/>
    </row>
    <row r="19" spans="1:73" s="8" customFormat="1" ht="10.8" thickBot="1" x14ac:dyDescent="0.25">
      <c r="B19" s="343"/>
      <c r="C19" s="335"/>
      <c r="D19" s="336"/>
      <c r="E19" s="360"/>
      <c r="F19" s="342"/>
      <c r="G19" s="19" t="s">
        <v>23</v>
      </c>
      <c r="H19" s="26">
        <v>3</v>
      </c>
      <c r="I19" s="240">
        <v>2.63</v>
      </c>
      <c r="J19" s="15"/>
      <c r="K19" s="16" t="s">
        <v>16</v>
      </c>
      <c r="L19" s="14"/>
    </row>
    <row r="20" spans="1:73" s="8" customFormat="1" ht="10.199999999999999" customHeight="1" x14ac:dyDescent="0.2">
      <c r="B20" s="343"/>
      <c r="C20" s="335"/>
      <c r="D20" s="334" t="s">
        <v>24</v>
      </c>
      <c r="E20" s="358"/>
      <c r="F20" s="340"/>
      <c r="G20" s="17" t="s">
        <v>14</v>
      </c>
      <c r="H20" s="23">
        <v>267</v>
      </c>
      <c r="I20" s="23">
        <v>278</v>
      </c>
      <c r="J20" s="9" t="s">
        <v>15</v>
      </c>
      <c r="K20" s="10" t="s">
        <v>16</v>
      </c>
      <c r="L20" s="14"/>
    </row>
    <row r="21" spans="1:73" s="8" customFormat="1" ht="10.199999999999999" customHeight="1" x14ac:dyDescent="0.2">
      <c r="B21" s="343"/>
      <c r="C21" s="335"/>
      <c r="D21" s="335"/>
      <c r="E21" s="359"/>
      <c r="F21" s="341"/>
      <c r="G21" s="18" t="s">
        <v>17</v>
      </c>
      <c r="H21" s="25">
        <v>0</v>
      </c>
      <c r="I21" s="25">
        <v>0</v>
      </c>
      <c r="J21" s="12"/>
      <c r="K21" s="13" t="s">
        <v>16</v>
      </c>
      <c r="L21" s="14"/>
    </row>
    <row r="22" spans="1:73" s="8" customFormat="1" ht="10.199999999999999" customHeight="1" x14ac:dyDescent="0.2">
      <c r="B22" s="343"/>
      <c r="C22" s="335"/>
      <c r="D22" s="335"/>
      <c r="E22" s="359"/>
      <c r="F22" s="341"/>
      <c r="G22" s="18" t="s">
        <v>18</v>
      </c>
      <c r="H22" s="25">
        <v>1.2</v>
      </c>
      <c r="I22" s="25">
        <v>1.2</v>
      </c>
      <c r="J22" s="12" t="s">
        <v>19</v>
      </c>
      <c r="K22" s="13" t="s">
        <v>16</v>
      </c>
      <c r="L22" s="14"/>
    </row>
    <row r="23" spans="1:73" s="8" customFormat="1" ht="10.199999999999999" customHeight="1" thickBot="1" x14ac:dyDescent="0.25">
      <c r="B23" s="343"/>
      <c r="C23" s="335"/>
      <c r="D23" s="336"/>
      <c r="E23" s="360"/>
      <c r="F23" s="342"/>
      <c r="G23" s="19" t="s">
        <v>23</v>
      </c>
      <c r="H23" s="26">
        <v>7</v>
      </c>
      <c r="I23" s="240">
        <v>6.56</v>
      </c>
      <c r="J23" s="15"/>
      <c r="K23" s="16" t="s">
        <v>16</v>
      </c>
      <c r="L23" s="14"/>
    </row>
    <row r="24" spans="1:73" s="8" customFormat="1" ht="10.199999999999999" customHeight="1" x14ac:dyDescent="0.2">
      <c r="B24" s="343"/>
      <c r="C24" s="335"/>
      <c r="D24" s="335" t="s">
        <v>25</v>
      </c>
      <c r="E24" s="359"/>
      <c r="F24" s="346"/>
      <c r="G24" s="270" t="s">
        <v>14</v>
      </c>
      <c r="H24" s="27">
        <v>267</v>
      </c>
      <c r="I24" s="23">
        <v>278</v>
      </c>
      <c r="J24" s="9" t="s">
        <v>15</v>
      </c>
      <c r="K24" s="10" t="s">
        <v>16</v>
      </c>
      <c r="L24" s="14"/>
    </row>
    <row r="25" spans="1:73" s="8" customFormat="1" ht="10.199999999999999" customHeight="1" x14ac:dyDescent="0.2">
      <c r="B25" s="343"/>
      <c r="C25" s="335"/>
      <c r="D25" s="335"/>
      <c r="E25" s="359"/>
      <c r="F25" s="347"/>
      <c r="G25" s="271" t="s">
        <v>17</v>
      </c>
      <c r="H25" s="28">
        <v>0</v>
      </c>
      <c r="I25" s="25">
        <v>0</v>
      </c>
      <c r="J25" s="12"/>
      <c r="K25" s="13" t="s">
        <v>16</v>
      </c>
      <c r="L25" s="14"/>
    </row>
    <row r="26" spans="1:73" s="8" customFormat="1" ht="10.199999999999999" customHeight="1" x14ac:dyDescent="0.3">
      <c r="B26" s="343"/>
      <c r="C26" s="335"/>
      <c r="D26" s="335"/>
      <c r="E26" s="359"/>
      <c r="F26" s="347"/>
      <c r="G26" s="271" t="s">
        <v>18</v>
      </c>
      <c r="H26" s="29">
        <v>1</v>
      </c>
      <c r="I26" s="30">
        <v>1</v>
      </c>
      <c r="J26" s="12" t="s">
        <v>19</v>
      </c>
      <c r="K26" s="13" t="s">
        <v>16</v>
      </c>
      <c r="L26" s="31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</row>
    <row r="27" spans="1:73" s="35" customFormat="1" ht="10.199999999999999" customHeight="1" thickBot="1" x14ac:dyDescent="0.35">
      <c r="A27" s="32"/>
      <c r="B27" s="343"/>
      <c r="C27" s="335"/>
      <c r="D27" s="336"/>
      <c r="E27" s="360"/>
      <c r="F27" s="348"/>
      <c r="G27" s="272" t="s">
        <v>23</v>
      </c>
      <c r="H27" s="33">
        <v>34</v>
      </c>
      <c r="I27" s="240">
        <v>30.63</v>
      </c>
      <c r="J27" s="15"/>
      <c r="K27" s="16" t="s">
        <v>16</v>
      </c>
      <c r="L27" s="34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</row>
    <row r="28" spans="1:73" s="8" customFormat="1" ht="10.199999999999999" customHeight="1" x14ac:dyDescent="0.3">
      <c r="B28" s="343"/>
      <c r="C28" s="335"/>
      <c r="D28" s="335" t="s">
        <v>26</v>
      </c>
      <c r="E28" s="361"/>
      <c r="F28" s="363" t="s">
        <v>13</v>
      </c>
      <c r="G28" s="17" t="s">
        <v>14</v>
      </c>
      <c r="H28" s="23">
        <v>312</v>
      </c>
      <c r="I28" s="23">
        <v>339</v>
      </c>
      <c r="J28" s="9" t="s">
        <v>15</v>
      </c>
      <c r="K28" s="10" t="s">
        <v>16</v>
      </c>
      <c r="L28" s="11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</row>
    <row r="29" spans="1:73" s="8" customFormat="1" ht="11.25" customHeight="1" x14ac:dyDescent="0.2">
      <c r="B29" s="343"/>
      <c r="C29" s="335"/>
      <c r="D29" s="335"/>
      <c r="E29" s="361"/>
      <c r="F29" s="364"/>
      <c r="G29" s="18" t="s">
        <v>27</v>
      </c>
      <c r="H29" s="25">
        <v>312</v>
      </c>
      <c r="I29" s="25">
        <v>339</v>
      </c>
      <c r="J29" s="12" t="s">
        <v>15</v>
      </c>
      <c r="K29" s="13" t="s">
        <v>16</v>
      </c>
      <c r="L29" s="14"/>
    </row>
    <row r="30" spans="1:73" s="8" customFormat="1" ht="11.25" customHeight="1" x14ac:dyDescent="0.2">
      <c r="B30" s="343"/>
      <c r="C30" s="335"/>
      <c r="D30" s="335"/>
      <c r="E30" s="361"/>
      <c r="F30" s="364"/>
      <c r="G30" s="18" t="s">
        <v>28</v>
      </c>
      <c r="H30" s="25">
        <v>312</v>
      </c>
      <c r="I30" s="25">
        <v>339</v>
      </c>
      <c r="J30" s="12" t="s">
        <v>15</v>
      </c>
      <c r="K30" s="13" t="s">
        <v>16</v>
      </c>
      <c r="L30" s="14"/>
    </row>
    <row r="31" spans="1:73" s="8" customFormat="1" ht="11.25" customHeight="1" x14ac:dyDescent="0.2">
      <c r="B31" s="343"/>
      <c r="C31" s="335"/>
      <c r="D31" s="335"/>
      <c r="E31" s="361"/>
      <c r="F31" s="364"/>
      <c r="G31" s="18" t="s">
        <v>29</v>
      </c>
      <c r="H31" s="25">
        <v>167</v>
      </c>
      <c r="I31" s="25">
        <v>182</v>
      </c>
      <c r="J31" s="12" t="s">
        <v>15</v>
      </c>
      <c r="K31" s="13" t="s">
        <v>16</v>
      </c>
      <c r="L31" s="14"/>
    </row>
    <row r="32" spans="1:73" s="8" customFormat="1" ht="11.25" customHeight="1" x14ac:dyDescent="0.2">
      <c r="B32" s="343"/>
      <c r="C32" s="335"/>
      <c r="D32" s="335"/>
      <c r="E32" s="361"/>
      <c r="F32" s="364"/>
      <c r="G32" s="18" t="s">
        <v>30</v>
      </c>
      <c r="H32" s="25">
        <v>167</v>
      </c>
      <c r="I32" s="25">
        <v>182</v>
      </c>
      <c r="J32" s="12" t="s">
        <v>15</v>
      </c>
      <c r="K32" s="13" t="s">
        <v>16</v>
      </c>
      <c r="L32" s="14"/>
    </row>
    <row r="33" spans="2:71" s="8" customFormat="1" ht="11.25" customHeight="1" x14ac:dyDescent="0.2">
      <c r="B33" s="343"/>
      <c r="C33" s="335"/>
      <c r="D33" s="335"/>
      <c r="E33" s="361"/>
      <c r="F33" s="364"/>
      <c r="G33" s="18" t="s">
        <v>31</v>
      </c>
      <c r="H33" s="25">
        <v>167</v>
      </c>
      <c r="I33" s="25">
        <v>182</v>
      </c>
      <c r="J33" s="12" t="s">
        <v>15</v>
      </c>
      <c r="K33" s="13" t="s">
        <v>16</v>
      </c>
      <c r="L33" s="14"/>
    </row>
    <row r="34" spans="2:71" s="8" customFormat="1" ht="11.25" customHeight="1" x14ac:dyDescent="0.2">
      <c r="B34" s="343"/>
      <c r="C34" s="335"/>
      <c r="D34" s="335"/>
      <c r="E34" s="361"/>
      <c r="F34" s="364"/>
      <c r="G34" s="18" t="s">
        <v>32</v>
      </c>
      <c r="H34" s="25">
        <v>167</v>
      </c>
      <c r="I34" s="25">
        <v>182</v>
      </c>
      <c r="J34" s="12" t="s">
        <v>15</v>
      </c>
      <c r="K34" s="13" t="s">
        <v>16</v>
      </c>
      <c r="L34" s="14"/>
    </row>
    <row r="35" spans="2:71" s="36" customFormat="1" ht="11.25" customHeight="1" x14ac:dyDescent="0.2">
      <c r="B35" s="343"/>
      <c r="C35" s="335"/>
      <c r="D35" s="335"/>
      <c r="E35" s="361"/>
      <c r="F35" s="364"/>
      <c r="G35" s="18" t="s">
        <v>33</v>
      </c>
      <c r="H35" s="25">
        <v>138</v>
      </c>
      <c r="I35" s="25">
        <v>150</v>
      </c>
      <c r="J35" s="12" t="s">
        <v>15</v>
      </c>
      <c r="K35" s="13" t="s">
        <v>16</v>
      </c>
      <c r="L35" s="14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</row>
    <row r="36" spans="2:71" s="36" customFormat="1" ht="11.25" customHeight="1" x14ac:dyDescent="0.2">
      <c r="B36" s="343"/>
      <c r="C36" s="335"/>
      <c r="D36" s="335"/>
      <c r="E36" s="361"/>
      <c r="F36" s="364"/>
      <c r="G36" s="18" t="s">
        <v>34</v>
      </c>
      <c r="H36" s="25">
        <v>138</v>
      </c>
      <c r="I36" s="25">
        <v>150</v>
      </c>
      <c r="J36" s="12" t="s">
        <v>15</v>
      </c>
      <c r="K36" s="13" t="s">
        <v>16</v>
      </c>
      <c r="L36" s="14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</row>
    <row r="37" spans="2:71" s="8" customFormat="1" ht="10.8" thickBot="1" x14ac:dyDescent="0.25">
      <c r="B37" s="343"/>
      <c r="C37" s="335"/>
      <c r="D37" s="335"/>
      <c r="E37" s="361"/>
      <c r="F37" s="365"/>
      <c r="G37" s="19" t="s">
        <v>17</v>
      </c>
      <c r="H37" s="26">
        <v>0</v>
      </c>
      <c r="I37" s="26">
        <v>0</v>
      </c>
      <c r="J37" s="15"/>
      <c r="K37" s="16" t="s">
        <v>16</v>
      </c>
      <c r="L37" s="14"/>
    </row>
    <row r="38" spans="2:71" s="8" customFormat="1" ht="13.5" customHeight="1" x14ac:dyDescent="0.2">
      <c r="B38" s="343"/>
      <c r="C38" s="335"/>
      <c r="D38" s="335"/>
      <c r="E38" s="361"/>
      <c r="F38" s="363" t="s">
        <v>20</v>
      </c>
      <c r="G38" s="17" t="s">
        <v>14</v>
      </c>
      <c r="H38" s="23">
        <v>42</v>
      </c>
      <c r="I38" s="23">
        <v>45</v>
      </c>
      <c r="J38" s="9" t="s">
        <v>15</v>
      </c>
      <c r="K38" s="10" t="s">
        <v>16</v>
      </c>
      <c r="L38" s="14"/>
    </row>
    <row r="39" spans="2:71" s="8" customFormat="1" ht="10.199999999999999" x14ac:dyDescent="0.2">
      <c r="B39" s="343"/>
      <c r="C39" s="335"/>
      <c r="D39" s="335"/>
      <c r="E39" s="361"/>
      <c r="F39" s="364"/>
      <c r="G39" s="18" t="s">
        <v>27</v>
      </c>
      <c r="H39" s="25">
        <v>105</v>
      </c>
      <c r="I39" s="25">
        <v>114</v>
      </c>
      <c r="J39" s="12" t="s">
        <v>15</v>
      </c>
      <c r="K39" s="13" t="s">
        <v>16</v>
      </c>
      <c r="L39" s="14"/>
    </row>
    <row r="40" spans="2:71" s="8" customFormat="1" ht="10.199999999999999" x14ac:dyDescent="0.2">
      <c r="B40" s="343"/>
      <c r="C40" s="335"/>
      <c r="D40" s="335"/>
      <c r="E40" s="361"/>
      <c r="F40" s="364"/>
      <c r="G40" s="18" t="s">
        <v>28</v>
      </c>
      <c r="H40" s="25">
        <v>57</v>
      </c>
      <c r="I40" s="25">
        <v>62</v>
      </c>
      <c r="J40" s="12" t="s">
        <v>15</v>
      </c>
      <c r="K40" s="13" t="s">
        <v>16</v>
      </c>
      <c r="L40" s="14"/>
    </row>
    <row r="41" spans="2:71" s="8" customFormat="1" ht="10.199999999999999" x14ac:dyDescent="0.2">
      <c r="B41" s="343"/>
      <c r="C41" s="335"/>
      <c r="D41" s="335"/>
      <c r="E41" s="361"/>
      <c r="F41" s="364"/>
      <c r="G41" s="18" t="s">
        <v>29</v>
      </c>
      <c r="H41" s="25">
        <v>21</v>
      </c>
      <c r="I41" s="25">
        <v>23</v>
      </c>
      <c r="J41" s="12" t="s">
        <v>15</v>
      </c>
      <c r="K41" s="13" t="s">
        <v>16</v>
      </c>
      <c r="L41" s="14"/>
    </row>
    <row r="42" spans="2:71" s="8" customFormat="1" ht="10.199999999999999" x14ac:dyDescent="0.2">
      <c r="B42" s="343"/>
      <c r="C42" s="335"/>
      <c r="D42" s="335"/>
      <c r="E42" s="361"/>
      <c r="F42" s="364"/>
      <c r="G42" s="18" t="s">
        <v>30</v>
      </c>
      <c r="H42" s="25">
        <v>21</v>
      </c>
      <c r="I42" s="25">
        <v>23</v>
      </c>
      <c r="J42" s="12" t="s">
        <v>15</v>
      </c>
      <c r="K42" s="13" t="s">
        <v>16</v>
      </c>
      <c r="L42" s="14"/>
    </row>
    <row r="43" spans="2:71" s="8" customFormat="1" ht="10.199999999999999" x14ac:dyDescent="0.2">
      <c r="B43" s="343"/>
      <c r="C43" s="335"/>
      <c r="D43" s="335"/>
      <c r="E43" s="361"/>
      <c r="F43" s="364"/>
      <c r="G43" s="18" t="s">
        <v>31</v>
      </c>
      <c r="H43" s="25">
        <v>21</v>
      </c>
      <c r="I43" s="25">
        <v>23</v>
      </c>
      <c r="J43" s="12" t="s">
        <v>15</v>
      </c>
      <c r="K43" s="13" t="s">
        <v>16</v>
      </c>
      <c r="L43" s="14"/>
    </row>
    <row r="44" spans="2:71" s="8" customFormat="1" ht="10.199999999999999" x14ac:dyDescent="0.2">
      <c r="B44" s="343"/>
      <c r="C44" s="335"/>
      <c r="D44" s="335"/>
      <c r="E44" s="361"/>
      <c r="F44" s="364"/>
      <c r="G44" s="18" t="s">
        <v>32</v>
      </c>
      <c r="H44" s="25">
        <v>11</v>
      </c>
      <c r="I44" s="25">
        <v>12</v>
      </c>
      <c r="J44" s="12" t="s">
        <v>15</v>
      </c>
      <c r="K44" s="13" t="s">
        <v>16</v>
      </c>
      <c r="L44" s="14"/>
    </row>
    <row r="45" spans="2:71" s="8" customFormat="1" ht="10.199999999999999" customHeight="1" x14ac:dyDescent="0.2">
      <c r="B45" s="343"/>
      <c r="C45" s="335"/>
      <c r="D45" s="335"/>
      <c r="E45" s="361"/>
      <c r="F45" s="364"/>
      <c r="G45" s="18" t="s">
        <v>33</v>
      </c>
      <c r="H45" s="25">
        <v>11</v>
      </c>
      <c r="I45" s="25">
        <v>12</v>
      </c>
      <c r="J45" s="12" t="s">
        <v>15</v>
      </c>
      <c r="K45" s="13" t="s">
        <v>16</v>
      </c>
      <c r="L45" s="14"/>
    </row>
    <row r="46" spans="2:71" s="8" customFormat="1" ht="10.199999999999999" x14ac:dyDescent="0.2">
      <c r="B46" s="343"/>
      <c r="C46" s="335"/>
      <c r="D46" s="335"/>
      <c r="E46" s="361"/>
      <c r="F46" s="364"/>
      <c r="G46" s="18" t="s">
        <v>34</v>
      </c>
      <c r="H46" s="25">
        <v>9</v>
      </c>
      <c r="I46" s="25">
        <v>9</v>
      </c>
      <c r="J46" s="12" t="s">
        <v>15</v>
      </c>
      <c r="K46" s="13" t="s">
        <v>16</v>
      </c>
      <c r="L46" s="14"/>
    </row>
    <row r="47" spans="2:71" s="8" customFormat="1" ht="10.8" thickBot="1" x14ac:dyDescent="0.25">
      <c r="B47" s="343"/>
      <c r="C47" s="335"/>
      <c r="D47" s="336"/>
      <c r="E47" s="362"/>
      <c r="F47" s="365"/>
      <c r="G47" s="19" t="s">
        <v>17</v>
      </c>
      <c r="H47" s="26">
        <v>0</v>
      </c>
      <c r="I47" s="26">
        <v>0</v>
      </c>
      <c r="J47" s="15"/>
      <c r="K47" s="16" t="s">
        <v>16</v>
      </c>
      <c r="L47" s="14"/>
    </row>
    <row r="48" spans="2:71" s="8" customFormat="1" ht="10.8" hidden="1" thickBot="1" x14ac:dyDescent="0.25">
      <c r="B48" s="380" t="s">
        <v>10</v>
      </c>
      <c r="C48" s="335" t="s">
        <v>11</v>
      </c>
      <c r="D48" s="334" t="s">
        <v>26</v>
      </c>
      <c r="E48" s="381" t="s">
        <v>35</v>
      </c>
      <c r="F48" s="334" t="s">
        <v>13</v>
      </c>
      <c r="G48" s="17" t="s">
        <v>14</v>
      </c>
      <c r="H48" s="23">
        <v>312</v>
      </c>
      <c r="I48" s="23">
        <v>339</v>
      </c>
      <c r="J48" s="20"/>
      <c r="K48" s="10" t="s">
        <v>16</v>
      </c>
      <c r="L48" s="14"/>
    </row>
    <row r="49" spans="2:12" s="8" customFormat="1" ht="14.25" hidden="1" customHeight="1" x14ac:dyDescent="0.2">
      <c r="B49" s="380"/>
      <c r="C49" s="335"/>
      <c r="D49" s="335"/>
      <c r="E49" s="361"/>
      <c r="F49" s="335"/>
      <c r="G49" s="18" t="s">
        <v>27</v>
      </c>
      <c r="H49" s="25">
        <v>312</v>
      </c>
      <c r="I49" s="25">
        <v>339</v>
      </c>
      <c r="J49" s="12"/>
      <c r="K49" s="13" t="s">
        <v>16</v>
      </c>
      <c r="L49" s="14"/>
    </row>
    <row r="50" spans="2:12" s="8" customFormat="1" ht="11.25" hidden="1" customHeight="1" x14ac:dyDescent="0.2">
      <c r="B50" s="380"/>
      <c r="C50" s="335"/>
      <c r="D50" s="335"/>
      <c r="E50" s="361"/>
      <c r="F50" s="335"/>
      <c r="G50" s="18" t="s">
        <v>28</v>
      </c>
      <c r="H50" s="25">
        <v>312</v>
      </c>
      <c r="I50" s="25">
        <v>339</v>
      </c>
      <c r="J50" s="12"/>
      <c r="K50" s="13" t="s">
        <v>16</v>
      </c>
      <c r="L50" s="14"/>
    </row>
    <row r="51" spans="2:12" s="8" customFormat="1" ht="10.8" hidden="1" thickBot="1" x14ac:dyDescent="0.25">
      <c r="B51" s="380"/>
      <c r="C51" s="335"/>
      <c r="D51" s="335"/>
      <c r="E51" s="361"/>
      <c r="F51" s="335"/>
      <c r="G51" s="18" t="s">
        <v>29</v>
      </c>
      <c r="H51" s="25">
        <v>167</v>
      </c>
      <c r="I51" s="25">
        <v>182</v>
      </c>
      <c r="J51" s="12"/>
      <c r="K51" s="13" t="s">
        <v>16</v>
      </c>
      <c r="L51" s="14"/>
    </row>
    <row r="52" spans="2:12" s="8" customFormat="1" ht="11.25" hidden="1" customHeight="1" x14ac:dyDescent="0.2">
      <c r="B52" s="380"/>
      <c r="C52" s="335"/>
      <c r="D52" s="335"/>
      <c r="E52" s="361"/>
      <c r="F52" s="335"/>
      <c r="G52" s="18" t="s">
        <v>30</v>
      </c>
      <c r="H52" s="25">
        <v>167</v>
      </c>
      <c r="I52" s="25">
        <v>182</v>
      </c>
      <c r="J52" s="12"/>
      <c r="K52" s="13" t="s">
        <v>16</v>
      </c>
      <c r="L52" s="14"/>
    </row>
    <row r="53" spans="2:12" s="8" customFormat="1" ht="11.25" hidden="1" customHeight="1" x14ac:dyDescent="0.2">
      <c r="B53" s="380"/>
      <c r="C53" s="335"/>
      <c r="D53" s="335"/>
      <c r="E53" s="361"/>
      <c r="F53" s="335"/>
      <c r="G53" s="18" t="s">
        <v>31</v>
      </c>
      <c r="H53" s="25">
        <v>167</v>
      </c>
      <c r="I53" s="25">
        <v>182</v>
      </c>
      <c r="J53" s="12"/>
      <c r="K53" s="13" t="s">
        <v>16</v>
      </c>
      <c r="L53" s="14"/>
    </row>
    <row r="54" spans="2:12" s="8" customFormat="1" ht="11.25" hidden="1" customHeight="1" x14ac:dyDescent="0.2">
      <c r="B54" s="380"/>
      <c r="C54" s="335"/>
      <c r="D54" s="335"/>
      <c r="E54" s="361"/>
      <c r="F54" s="335"/>
      <c r="G54" s="18" t="s">
        <v>32</v>
      </c>
      <c r="H54" s="25">
        <v>167</v>
      </c>
      <c r="I54" s="25">
        <v>182</v>
      </c>
      <c r="J54" s="12"/>
      <c r="K54" s="13" t="s">
        <v>16</v>
      </c>
      <c r="L54" s="14"/>
    </row>
    <row r="55" spans="2:12" s="8" customFormat="1" ht="10.8" hidden="1" thickBot="1" x14ac:dyDescent="0.25">
      <c r="B55" s="380"/>
      <c r="C55" s="335"/>
      <c r="D55" s="335"/>
      <c r="E55" s="361"/>
      <c r="F55" s="335"/>
      <c r="G55" s="18" t="s">
        <v>33</v>
      </c>
      <c r="H55" s="25">
        <v>138</v>
      </c>
      <c r="I55" s="25">
        <v>150</v>
      </c>
      <c r="J55" s="12"/>
      <c r="K55" s="13" t="s">
        <v>16</v>
      </c>
      <c r="L55" s="14"/>
    </row>
    <row r="56" spans="2:12" s="8" customFormat="1" ht="11.25" hidden="1" customHeight="1" x14ac:dyDescent="0.2">
      <c r="B56" s="380"/>
      <c r="C56" s="335"/>
      <c r="D56" s="335"/>
      <c r="E56" s="361"/>
      <c r="F56" s="335"/>
      <c r="G56" s="18" t="s">
        <v>34</v>
      </c>
      <c r="H56" s="25">
        <v>138</v>
      </c>
      <c r="I56" s="25">
        <v>150</v>
      </c>
      <c r="J56" s="12"/>
      <c r="K56" s="13" t="s">
        <v>16</v>
      </c>
      <c r="L56" s="14"/>
    </row>
    <row r="57" spans="2:12" s="8" customFormat="1" ht="11.25" hidden="1" customHeight="1" x14ac:dyDescent="0.2">
      <c r="B57" s="380"/>
      <c r="C57" s="335"/>
      <c r="D57" s="335"/>
      <c r="E57" s="361"/>
      <c r="F57" s="336"/>
      <c r="G57" s="19" t="s">
        <v>17</v>
      </c>
      <c r="H57" s="26">
        <v>0</v>
      </c>
      <c r="I57" s="26">
        <v>0</v>
      </c>
      <c r="J57" s="12"/>
      <c r="K57" s="16" t="s">
        <v>16</v>
      </c>
      <c r="L57" s="14"/>
    </row>
    <row r="58" spans="2:12" s="8" customFormat="1" ht="10.8" hidden="1" thickBot="1" x14ac:dyDescent="0.25">
      <c r="B58" s="380"/>
      <c r="C58" s="335"/>
      <c r="D58" s="335"/>
      <c r="E58" s="361"/>
      <c r="F58" s="334" t="s">
        <v>20</v>
      </c>
      <c r="G58" s="17" t="s">
        <v>14</v>
      </c>
      <c r="H58" s="23">
        <v>42</v>
      </c>
      <c r="I58" s="23">
        <v>45</v>
      </c>
      <c r="J58" s="12"/>
      <c r="K58" s="10" t="s">
        <v>16</v>
      </c>
      <c r="L58" s="14"/>
    </row>
    <row r="59" spans="2:12" s="8" customFormat="1" ht="11.25" hidden="1" customHeight="1" x14ac:dyDescent="0.2">
      <c r="B59" s="380"/>
      <c r="C59" s="335"/>
      <c r="D59" s="335"/>
      <c r="E59" s="361"/>
      <c r="F59" s="335"/>
      <c r="G59" s="18" t="s">
        <v>27</v>
      </c>
      <c r="H59" s="25">
        <v>105</v>
      </c>
      <c r="I59" s="25">
        <v>114</v>
      </c>
      <c r="J59" s="12"/>
      <c r="K59" s="13" t="s">
        <v>16</v>
      </c>
      <c r="L59" s="14"/>
    </row>
    <row r="60" spans="2:12" s="8" customFormat="1" ht="11.25" hidden="1" customHeight="1" x14ac:dyDescent="0.2">
      <c r="B60" s="380"/>
      <c r="C60" s="335"/>
      <c r="D60" s="335"/>
      <c r="E60" s="361"/>
      <c r="F60" s="335"/>
      <c r="G60" s="18" t="s">
        <v>28</v>
      </c>
      <c r="H60" s="25">
        <v>57</v>
      </c>
      <c r="I60" s="25">
        <v>62</v>
      </c>
      <c r="J60" s="12"/>
      <c r="K60" s="13" t="s">
        <v>16</v>
      </c>
      <c r="L60" s="14"/>
    </row>
    <row r="61" spans="2:12" s="8" customFormat="1" ht="11.25" hidden="1" customHeight="1" x14ac:dyDescent="0.2">
      <c r="B61" s="380"/>
      <c r="C61" s="335"/>
      <c r="D61" s="335"/>
      <c r="E61" s="361"/>
      <c r="F61" s="335"/>
      <c r="G61" s="18" t="s">
        <v>29</v>
      </c>
      <c r="H61" s="25">
        <v>21</v>
      </c>
      <c r="I61" s="25">
        <v>23</v>
      </c>
      <c r="J61" s="12"/>
      <c r="K61" s="13" t="s">
        <v>16</v>
      </c>
      <c r="L61" s="14"/>
    </row>
    <row r="62" spans="2:12" s="8" customFormat="1" ht="10.8" hidden="1" thickBot="1" x14ac:dyDescent="0.25">
      <c r="B62" s="380"/>
      <c r="C62" s="335"/>
      <c r="D62" s="335"/>
      <c r="E62" s="361"/>
      <c r="F62" s="335"/>
      <c r="G62" s="18" t="s">
        <v>30</v>
      </c>
      <c r="H62" s="25">
        <v>21</v>
      </c>
      <c r="I62" s="25">
        <v>23</v>
      </c>
      <c r="J62" s="12"/>
      <c r="K62" s="13" t="s">
        <v>16</v>
      </c>
      <c r="L62" s="14"/>
    </row>
    <row r="63" spans="2:12" s="8" customFormat="1" ht="10.8" hidden="1" thickBot="1" x14ac:dyDescent="0.25">
      <c r="B63" s="380"/>
      <c r="C63" s="335"/>
      <c r="D63" s="335"/>
      <c r="E63" s="361"/>
      <c r="F63" s="335"/>
      <c r="G63" s="18" t="s">
        <v>31</v>
      </c>
      <c r="H63" s="25">
        <v>21</v>
      </c>
      <c r="I63" s="25">
        <v>23</v>
      </c>
      <c r="J63" s="12"/>
      <c r="K63" s="13" t="s">
        <v>16</v>
      </c>
      <c r="L63" s="14"/>
    </row>
    <row r="64" spans="2:12" s="8" customFormat="1" ht="10.8" hidden="1" thickBot="1" x14ac:dyDescent="0.25">
      <c r="B64" s="380"/>
      <c r="C64" s="335"/>
      <c r="D64" s="335"/>
      <c r="E64" s="361"/>
      <c r="F64" s="335"/>
      <c r="G64" s="18" t="s">
        <v>32</v>
      </c>
      <c r="H64" s="25">
        <v>11</v>
      </c>
      <c r="I64" s="25">
        <v>12</v>
      </c>
      <c r="J64" s="12"/>
      <c r="K64" s="13" t="s">
        <v>16</v>
      </c>
      <c r="L64" s="14"/>
    </row>
    <row r="65" spans="2:12" s="8" customFormat="1" ht="11.25" hidden="1" customHeight="1" x14ac:dyDescent="0.2">
      <c r="B65" s="380"/>
      <c r="C65" s="335"/>
      <c r="D65" s="335"/>
      <c r="E65" s="361"/>
      <c r="F65" s="335"/>
      <c r="G65" s="18" t="s">
        <v>33</v>
      </c>
      <c r="H65" s="25">
        <v>11</v>
      </c>
      <c r="I65" s="25">
        <v>12</v>
      </c>
      <c r="J65" s="12"/>
      <c r="K65" s="13" t="s">
        <v>16</v>
      </c>
      <c r="L65" s="14"/>
    </row>
    <row r="66" spans="2:12" s="8" customFormat="1" ht="10.8" hidden="1" thickBot="1" x14ac:dyDescent="0.25">
      <c r="B66" s="380"/>
      <c r="C66" s="335"/>
      <c r="D66" s="335"/>
      <c r="E66" s="361"/>
      <c r="F66" s="335"/>
      <c r="G66" s="18" t="s">
        <v>34</v>
      </c>
      <c r="H66" s="25">
        <v>9</v>
      </c>
      <c r="I66" s="25">
        <v>9</v>
      </c>
      <c r="J66" s="12"/>
      <c r="K66" s="13" t="s">
        <v>16</v>
      </c>
      <c r="L66" s="14"/>
    </row>
    <row r="67" spans="2:12" s="8" customFormat="1" ht="10.8" hidden="1" thickBot="1" x14ac:dyDescent="0.25">
      <c r="B67" s="380"/>
      <c r="C67" s="335"/>
      <c r="D67" s="336"/>
      <c r="E67" s="362"/>
      <c r="F67" s="336"/>
      <c r="G67" s="19" t="s">
        <v>17</v>
      </c>
      <c r="H67" s="26">
        <v>0</v>
      </c>
      <c r="I67" s="26">
        <v>0</v>
      </c>
      <c r="J67" s="22"/>
      <c r="K67" s="16" t="s">
        <v>16</v>
      </c>
      <c r="L67" s="14"/>
    </row>
    <row r="68" spans="2:12" s="8" customFormat="1" ht="10.199999999999999" x14ac:dyDescent="0.2">
      <c r="B68" s="380"/>
      <c r="C68" s="335"/>
      <c r="D68" s="335" t="s">
        <v>36</v>
      </c>
      <c r="E68" s="334" t="s">
        <v>37</v>
      </c>
      <c r="F68" s="334" t="s">
        <v>13</v>
      </c>
      <c r="G68" s="17" t="s">
        <v>14</v>
      </c>
      <c r="H68" s="23">
        <v>265</v>
      </c>
      <c r="I68" s="23">
        <v>288</v>
      </c>
      <c r="J68" s="9" t="s">
        <v>15</v>
      </c>
      <c r="K68" s="10" t="s">
        <v>16</v>
      </c>
      <c r="L68" s="14"/>
    </row>
    <row r="69" spans="2:12" s="8" customFormat="1" ht="11.25" customHeight="1" x14ac:dyDescent="0.2">
      <c r="B69" s="380"/>
      <c r="C69" s="335"/>
      <c r="D69" s="335"/>
      <c r="E69" s="335"/>
      <c r="F69" s="335"/>
      <c r="G69" s="18" t="s">
        <v>27</v>
      </c>
      <c r="H69" s="25">
        <v>312</v>
      </c>
      <c r="I69" s="25">
        <v>339</v>
      </c>
      <c r="J69" s="12" t="s">
        <v>15</v>
      </c>
      <c r="K69" s="13" t="s">
        <v>16</v>
      </c>
      <c r="L69" s="14"/>
    </row>
    <row r="70" spans="2:12" s="8" customFormat="1" ht="11.25" customHeight="1" x14ac:dyDescent="0.2">
      <c r="B70" s="380"/>
      <c r="C70" s="335"/>
      <c r="D70" s="335"/>
      <c r="E70" s="335"/>
      <c r="F70" s="335"/>
      <c r="G70" s="18" t="s">
        <v>28</v>
      </c>
      <c r="H70" s="25">
        <v>312</v>
      </c>
      <c r="I70" s="25">
        <v>339</v>
      </c>
      <c r="J70" s="12" t="s">
        <v>15</v>
      </c>
      <c r="K70" s="13" t="s">
        <v>16</v>
      </c>
      <c r="L70" s="14"/>
    </row>
    <row r="71" spans="2:12" s="8" customFormat="1" ht="11.25" customHeight="1" x14ac:dyDescent="0.2">
      <c r="B71" s="380"/>
      <c r="C71" s="335"/>
      <c r="D71" s="335"/>
      <c r="E71" s="335"/>
      <c r="F71" s="335"/>
      <c r="G71" s="18" t="s">
        <v>29</v>
      </c>
      <c r="H71" s="25">
        <v>218</v>
      </c>
      <c r="I71" s="25">
        <v>237</v>
      </c>
      <c r="J71" s="12" t="s">
        <v>15</v>
      </c>
      <c r="K71" s="13" t="s">
        <v>16</v>
      </c>
      <c r="L71" s="14"/>
    </row>
    <row r="72" spans="2:12" s="8" customFormat="1" ht="11.25" customHeight="1" x14ac:dyDescent="0.2">
      <c r="B72" s="380"/>
      <c r="C72" s="335"/>
      <c r="D72" s="335"/>
      <c r="E72" s="335"/>
      <c r="F72" s="335"/>
      <c r="G72" s="18" t="s">
        <v>30</v>
      </c>
      <c r="H72" s="25">
        <v>218</v>
      </c>
      <c r="I72" s="25">
        <v>237</v>
      </c>
      <c r="J72" s="12" t="s">
        <v>15</v>
      </c>
      <c r="K72" s="13" t="s">
        <v>16</v>
      </c>
      <c r="L72" s="14"/>
    </row>
    <row r="73" spans="2:12" s="8" customFormat="1" ht="11.25" customHeight="1" x14ac:dyDescent="0.2">
      <c r="B73" s="380"/>
      <c r="C73" s="335"/>
      <c r="D73" s="335"/>
      <c r="E73" s="335"/>
      <c r="F73" s="335"/>
      <c r="G73" s="18" t="s">
        <v>31</v>
      </c>
      <c r="H73" s="25">
        <v>218</v>
      </c>
      <c r="I73" s="25">
        <v>237</v>
      </c>
      <c r="J73" s="12" t="s">
        <v>15</v>
      </c>
      <c r="K73" s="13" t="s">
        <v>16</v>
      </c>
      <c r="L73" s="14"/>
    </row>
    <row r="74" spans="2:12" s="8" customFormat="1" ht="10.199999999999999" x14ac:dyDescent="0.2">
      <c r="B74" s="380"/>
      <c r="C74" s="335"/>
      <c r="D74" s="335"/>
      <c r="E74" s="335"/>
      <c r="F74" s="335"/>
      <c r="G74" s="18" t="s">
        <v>32</v>
      </c>
      <c r="H74" s="25">
        <v>152</v>
      </c>
      <c r="I74" s="25">
        <v>166</v>
      </c>
      <c r="J74" s="12" t="s">
        <v>15</v>
      </c>
      <c r="K74" s="13" t="s">
        <v>16</v>
      </c>
      <c r="L74" s="14"/>
    </row>
    <row r="75" spans="2:12" s="36" customFormat="1" ht="11.25" customHeight="1" x14ac:dyDescent="0.2">
      <c r="B75" s="380"/>
      <c r="C75" s="335"/>
      <c r="D75" s="335"/>
      <c r="E75" s="335"/>
      <c r="F75" s="335"/>
      <c r="G75" s="18" t="s">
        <v>33</v>
      </c>
      <c r="H75" s="25">
        <v>131</v>
      </c>
      <c r="I75" s="25">
        <v>142</v>
      </c>
      <c r="J75" s="12" t="s">
        <v>15</v>
      </c>
      <c r="K75" s="13" t="s">
        <v>16</v>
      </c>
      <c r="L75" s="14"/>
    </row>
    <row r="76" spans="2:12" s="36" customFormat="1" ht="11.25" customHeight="1" x14ac:dyDescent="0.2">
      <c r="B76" s="380"/>
      <c r="C76" s="335"/>
      <c r="D76" s="335"/>
      <c r="E76" s="335"/>
      <c r="F76" s="335"/>
      <c r="G76" s="18" t="s">
        <v>34</v>
      </c>
      <c r="H76" s="25">
        <v>131</v>
      </c>
      <c r="I76" s="25">
        <v>142</v>
      </c>
      <c r="J76" s="12" t="s">
        <v>15</v>
      </c>
      <c r="K76" s="13" t="s">
        <v>16</v>
      </c>
      <c r="L76" s="14"/>
    </row>
    <row r="77" spans="2:12" s="8" customFormat="1" ht="10.8" thickBot="1" x14ac:dyDescent="0.25">
      <c r="B77" s="380"/>
      <c r="C77" s="335"/>
      <c r="D77" s="335"/>
      <c r="E77" s="335"/>
      <c r="F77" s="336"/>
      <c r="G77" s="19" t="s">
        <v>17</v>
      </c>
      <c r="H77" s="26">
        <v>0</v>
      </c>
      <c r="I77" s="26">
        <v>0</v>
      </c>
      <c r="J77" s="15"/>
      <c r="K77" s="16" t="s">
        <v>16</v>
      </c>
      <c r="L77" s="14"/>
    </row>
    <row r="78" spans="2:12" s="8" customFormat="1" ht="10.199999999999999" x14ac:dyDescent="0.2">
      <c r="B78" s="380"/>
      <c r="C78" s="335"/>
      <c r="D78" s="335"/>
      <c r="E78" s="335"/>
      <c r="F78" s="334" t="s">
        <v>20</v>
      </c>
      <c r="G78" s="17" t="s">
        <v>14</v>
      </c>
      <c r="H78" s="23">
        <v>78</v>
      </c>
      <c r="I78" s="23">
        <v>85</v>
      </c>
      <c r="J78" s="9" t="s">
        <v>15</v>
      </c>
      <c r="K78" s="10" t="s">
        <v>16</v>
      </c>
      <c r="L78" s="14"/>
    </row>
    <row r="79" spans="2:12" s="8" customFormat="1" ht="10.199999999999999" x14ac:dyDescent="0.2">
      <c r="B79" s="380"/>
      <c r="C79" s="335"/>
      <c r="D79" s="335"/>
      <c r="E79" s="335"/>
      <c r="F79" s="335"/>
      <c r="G79" s="18" t="s">
        <v>27</v>
      </c>
      <c r="H79" s="25">
        <v>196</v>
      </c>
      <c r="I79" s="25">
        <v>213</v>
      </c>
      <c r="J79" s="12" t="s">
        <v>15</v>
      </c>
      <c r="K79" s="13" t="s">
        <v>16</v>
      </c>
      <c r="L79" s="14"/>
    </row>
    <row r="80" spans="2:12" s="8" customFormat="1" ht="10.199999999999999" x14ac:dyDescent="0.2">
      <c r="B80" s="380"/>
      <c r="C80" s="335"/>
      <c r="D80" s="335"/>
      <c r="E80" s="335"/>
      <c r="F80" s="335"/>
      <c r="G80" s="18" t="s">
        <v>28</v>
      </c>
      <c r="H80" s="25">
        <v>107</v>
      </c>
      <c r="I80" s="25">
        <v>117</v>
      </c>
      <c r="J80" s="12" t="s">
        <v>15</v>
      </c>
      <c r="K80" s="13" t="s">
        <v>16</v>
      </c>
      <c r="L80" s="14"/>
    </row>
    <row r="81" spans="2:12" s="8" customFormat="1" ht="10.199999999999999" x14ac:dyDescent="0.2">
      <c r="B81" s="380"/>
      <c r="C81" s="335"/>
      <c r="D81" s="335"/>
      <c r="E81" s="335"/>
      <c r="F81" s="335"/>
      <c r="G81" s="18" t="s">
        <v>29</v>
      </c>
      <c r="H81" s="25">
        <v>41</v>
      </c>
      <c r="I81" s="25">
        <v>44</v>
      </c>
      <c r="J81" s="12" t="s">
        <v>15</v>
      </c>
      <c r="K81" s="13" t="s">
        <v>16</v>
      </c>
      <c r="L81" s="14"/>
    </row>
    <row r="82" spans="2:12" s="8" customFormat="1" ht="10.199999999999999" x14ac:dyDescent="0.2">
      <c r="B82" s="380"/>
      <c r="C82" s="335"/>
      <c r="D82" s="335"/>
      <c r="E82" s="335"/>
      <c r="F82" s="335"/>
      <c r="G82" s="18" t="s">
        <v>30</v>
      </c>
      <c r="H82" s="25">
        <v>41</v>
      </c>
      <c r="I82" s="25">
        <v>44</v>
      </c>
      <c r="J82" s="12" t="s">
        <v>15</v>
      </c>
      <c r="K82" s="13" t="s">
        <v>16</v>
      </c>
      <c r="L82" s="14"/>
    </row>
    <row r="83" spans="2:12" s="8" customFormat="1" ht="10.199999999999999" x14ac:dyDescent="0.2">
      <c r="B83" s="380"/>
      <c r="C83" s="335"/>
      <c r="D83" s="335"/>
      <c r="E83" s="335"/>
      <c r="F83" s="335"/>
      <c r="G83" s="18" t="s">
        <v>31</v>
      </c>
      <c r="H83" s="25">
        <v>41</v>
      </c>
      <c r="I83" s="25">
        <v>44</v>
      </c>
      <c r="J83" s="12" t="s">
        <v>15</v>
      </c>
      <c r="K83" s="13" t="s">
        <v>16</v>
      </c>
      <c r="L83" s="14"/>
    </row>
    <row r="84" spans="2:12" s="8" customFormat="1" ht="10.199999999999999" x14ac:dyDescent="0.2">
      <c r="B84" s="380"/>
      <c r="C84" s="335"/>
      <c r="D84" s="335"/>
      <c r="E84" s="335"/>
      <c r="F84" s="335"/>
      <c r="G84" s="18" t="s">
        <v>32</v>
      </c>
      <c r="H84" s="25">
        <v>21</v>
      </c>
      <c r="I84" s="25">
        <v>23</v>
      </c>
      <c r="J84" s="12" t="s">
        <v>15</v>
      </c>
      <c r="K84" s="13" t="s">
        <v>16</v>
      </c>
      <c r="L84" s="14"/>
    </row>
    <row r="85" spans="2:12" s="8" customFormat="1" ht="11.25" customHeight="1" x14ac:dyDescent="0.2">
      <c r="B85" s="380"/>
      <c r="C85" s="335"/>
      <c r="D85" s="335"/>
      <c r="E85" s="335"/>
      <c r="F85" s="335"/>
      <c r="G85" s="18" t="s">
        <v>33</v>
      </c>
      <c r="H85" s="25">
        <v>21</v>
      </c>
      <c r="I85" s="25">
        <v>23</v>
      </c>
      <c r="J85" s="12" t="s">
        <v>15</v>
      </c>
      <c r="K85" s="13" t="s">
        <v>16</v>
      </c>
      <c r="L85" s="14"/>
    </row>
    <row r="86" spans="2:12" s="8" customFormat="1" ht="10.199999999999999" x14ac:dyDescent="0.2">
      <c r="B86" s="380"/>
      <c r="C86" s="335"/>
      <c r="D86" s="335"/>
      <c r="E86" s="335"/>
      <c r="F86" s="335"/>
      <c r="G86" s="18" t="s">
        <v>34</v>
      </c>
      <c r="H86" s="25">
        <v>16</v>
      </c>
      <c r="I86" s="25">
        <v>17</v>
      </c>
      <c r="J86" s="12" t="s">
        <v>15</v>
      </c>
      <c r="K86" s="13" t="s">
        <v>16</v>
      </c>
      <c r="L86" s="14"/>
    </row>
    <row r="87" spans="2:12" s="8" customFormat="1" ht="10.8" thickBot="1" x14ac:dyDescent="0.25">
      <c r="B87" s="380"/>
      <c r="C87" s="335"/>
      <c r="D87" s="335"/>
      <c r="E87" s="336"/>
      <c r="F87" s="336"/>
      <c r="G87" s="19" t="s">
        <v>17</v>
      </c>
      <c r="H87" s="26">
        <v>0</v>
      </c>
      <c r="I87" s="26">
        <v>0</v>
      </c>
      <c r="J87" s="15"/>
      <c r="K87" s="16" t="s">
        <v>16</v>
      </c>
      <c r="L87" s="14"/>
    </row>
    <row r="88" spans="2:12" s="8" customFormat="1" ht="14.25" hidden="1" customHeight="1" x14ac:dyDescent="0.2">
      <c r="B88" s="380"/>
      <c r="C88" s="335"/>
      <c r="D88" s="335"/>
      <c r="E88" s="361" t="s">
        <v>35</v>
      </c>
      <c r="F88" s="334" t="s">
        <v>13</v>
      </c>
      <c r="G88" s="17" t="s">
        <v>14</v>
      </c>
      <c r="H88" s="23">
        <v>265</v>
      </c>
      <c r="I88" s="23">
        <v>288</v>
      </c>
      <c r="J88" s="20"/>
      <c r="K88" s="10" t="s">
        <v>16</v>
      </c>
      <c r="L88" s="14"/>
    </row>
    <row r="89" spans="2:12" s="8" customFormat="1" ht="14.25" hidden="1" customHeight="1" x14ac:dyDescent="0.2">
      <c r="B89" s="380"/>
      <c r="C89" s="335"/>
      <c r="D89" s="335"/>
      <c r="E89" s="361"/>
      <c r="F89" s="335"/>
      <c r="G89" s="18" t="s">
        <v>27</v>
      </c>
      <c r="H89" s="25">
        <v>312</v>
      </c>
      <c r="I89" s="25">
        <v>339</v>
      </c>
      <c r="J89" s="12"/>
      <c r="K89" s="13" t="s">
        <v>16</v>
      </c>
      <c r="L89" s="14"/>
    </row>
    <row r="90" spans="2:12" s="8" customFormat="1" ht="11.25" hidden="1" customHeight="1" x14ac:dyDescent="0.2">
      <c r="B90" s="380"/>
      <c r="C90" s="335"/>
      <c r="D90" s="335"/>
      <c r="E90" s="361"/>
      <c r="F90" s="335"/>
      <c r="G90" s="18" t="s">
        <v>28</v>
      </c>
      <c r="H90" s="25">
        <v>312</v>
      </c>
      <c r="I90" s="25">
        <v>339</v>
      </c>
      <c r="J90" s="12"/>
      <c r="K90" s="13" t="s">
        <v>16</v>
      </c>
      <c r="L90" s="14"/>
    </row>
    <row r="91" spans="2:12" s="8" customFormat="1" ht="10.5" hidden="1" customHeight="1" x14ac:dyDescent="0.2">
      <c r="B91" s="380"/>
      <c r="C91" s="335"/>
      <c r="D91" s="335"/>
      <c r="E91" s="361"/>
      <c r="F91" s="335"/>
      <c r="G91" s="18" t="s">
        <v>29</v>
      </c>
      <c r="H91" s="25">
        <v>218</v>
      </c>
      <c r="I91" s="25">
        <v>237</v>
      </c>
      <c r="J91" s="12"/>
      <c r="K91" s="13" t="s">
        <v>16</v>
      </c>
      <c r="L91" s="14"/>
    </row>
    <row r="92" spans="2:12" s="8" customFormat="1" ht="12.75" hidden="1" customHeight="1" x14ac:dyDescent="0.2">
      <c r="B92" s="380"/>
      <c r="C92" s="335"/>
      <c r="D92" s="335"/>
      <c r="E92" s="361"/>
      <c r="F92" s="335"/>
      <c r="G92" s="18" t="s">
        <v>30</v>
      </c>
      <c r="H92" s="25">
        <v>218</v>
      </c>
      <c r="I92" s="25">
        <v>237</v>
      </c>
      <c r="J92" s="12"/>
      <c r="K92" s="13" t="s">
        <v>16</v>
      </c>
      <c r="L92" s="14"/>
    </row>
    <row r="93" spans="2:12" s="8" customFormat="1" ht="13.5" hidden="1" customHeight="1" x14ac:dyDescent="0.2">
      <c r="B93" s="380"/>
      <c r="C93" s="335"/>
      <c r="D93" s="335"/>
      <c r="E93" s="361"/>
      <c r="F93" s="335"/>
      <c r="G93" s="18" t="s">
        <v>31</v>
      </c>
      <c r="H93" s="25">
        <v>218</v>
      </c>
      <c r="I93" s="25">
        <v>237</v>
      </c>
      <c r="J93" s="12"/>
      <c r="K93" s="13" t="s">
        <v>16</v>
      </c>
      <c r="L93" s="14"/>
    </row>
    <row r="94" spans="2:12" s="8" customFormat="1" ht="11.25" hidden="1" customHeight="1" x14ac:dyDescent="0.2">
      <c r="B94" s="380"/>
      <c r="C94" s="335"/>
      <c r="D94" s="335"/>
      <c r="E94" s="361"/>
      <c r="F94" s="335"/>
      <c r="G94" s="18" t="s">
        <v>32</v>
      </c>
      <c r="H94" s="25">
        <v>152</v>
      </c>
      <c r="I94" s="25">
        <v>166</v>
      </c>
      <c r="J94" s="12"/>
      <c r="K94" s="13" t="s">
        <v>16</v>
      </c>
      <c r="L94" s="14"/>
    </row>
    <row r="95" spans="2:12" s="36" customFormat="1" ht="11.25" hidden="1" customHeight="1" x14ac:dyDescent="0.2">
      <c r="B95" s="380"/>
      <c r="C95" s="335"/>
      <c r="D95" s="335"/>
      <c r="E95" s="361"/>
      <c r="F95" s="335"/>
      <c r="G95" s="18" t="s">
        <v>33</v>
      </c>
      <c r="H95" s="25">
        <v>131</v>
      </c>
      <c r="I95" s="25">
        <v>142</v>
      </c>
      <c r="J95" s="12"/>
      <c r="K95" s="13" t="s">
        <v>16</v>
      </c>
      <c r="L95" s="14"/>
    </row>
    <row r="96" spans="2:12" s="36" customFormat="1" ht="11.25" hidden="1" customHeight="1" x14ac:dyDescent="0.2">
      <c r="B96" s="380"/>
      <c r="C96" s="335"/>
      <c r="D96" s="335"/>
      <c r="E96" s="361"/>
      <c r="F96" s="335"/>
      <c r="G96" s="18" t="s">
        <v>34</v>
      </c>
      <c r="H96" s="25">
        <v>131</v>
      </c>
      <c r="I96" s="25">
        <v>142</v>
      </c>
      <c r="J96" s="12"/>
      <c r="K96" s="13" t="s">
        <v>16</v>
      </c>
      <c r="L96" s="14"/>
    </row>
    <row r="97" spans="2:12" s="8" customFormat="1" ht="11.25" hidden="1" customHeight="1" x14ac:dyDescent="0.2">
      <c r="B97" s="380"/>
      <c r="C97" s="335"/>
      <c r="D97" s="335"/>
      <c r="E97" s="361"/>
      <c r="F97" s="336"/>
      <c r="G97" s="19" t="s">
        <v>17</v>
      </c>
      <c r="H97" s="26">
        <v>0</v>
      </c>
      <c r="I97" s="26">
        <v>0</v>
      </c>
      <c r="J97" s="12"/>
      <c r="K97" s="16" t="s">
        <v>16</v>
      </c>
      <c r="L97" s="14"/>
    </row>
    <row r="98" spans="2:12" s="8" customFormat="1" ht="10.8" hidden="1" thickBot="1" x14ac:dyDescent="0.25">
      <c r="B98" s="380"/>
      <c r="C98" s="335"/>
      <c r="D98" s="335"/>
      <c r="E98" s="361"/>
      <c r="F98" s="334" t="s">
        <v>20</v>
      </c>
      <c r="G98" s="17" t="s">
        <v>14</v>
      </c>
      <c r="H98" s="23">
        <v>78</v>
      </c>
      <c r="I98" s="23">
        <v>85</v>
      </c>
      <c r="J98" s="12"/>
      <c r="K98" s="10" t="s">
        <v>16</v>
      </c>
      <c r="L98" s="14"/>
    </row>
    <row r="99" spans="2:12" s="8" customFormat="1" ht="11.25" hidden="1" customHeight="1" x14ac:dyDescent="0.2">
      <c r="B99" s="380"/>
      <c r="C99" s="335"/>
      <c r="D99" s="335"/>
      <c r="E99" s="361"/>
      <c r="F99" s="335"/>
      <c r="G99" s="18" t="s">
        <v>27</v>
      </c>
      <c r="H99" s="25">
        <v>196</v>
      </c>
      <c r="I99" s="25">
        <v>213</v>
      </c>
      <c r="J99" s="12"/>
      <c r="K99" s="13" t="s">
        <v>16</v>
      </c>
      <c r="L99" s="14"/>
    </row>
    <row r="100" spans="2:12" s="8" customFormat="1" ht="10.8" hidden="1" thickBot="1" x14ac:dyDescent="0.25">
      <c r="B100" s="380"/>
      <c r="C100" s="335"/>
      <c r="D100" s="335"/>
      <c r="E100" s="361"/>
      <c r="F100" s="335"/>
      <c r="G100" s="18" t="s">
        <v>28</v>
      </c>
      <c r="H100" s="25">
        <v>107</v>
      </c>
      <c r="I100" s="25">
        <v>117</v>
      </c>
      <c r="J100" s="12"/>
      <c r="K100" s="13" t="s">
        <v>16</v>
      </c>
      <c r="L100" s="14"/>
    </row>
    <row r="101" spans="2:12" s="8" customFormat="1" ht="10.8" hidden="1" thickBot="1" x14ac:dyDescent="0.25">
      <c r="B101" s="380"/>
      <c r="C101" s="335"/>
      <c r="D101" s="335"/>
      <c r="E101" s="361"/>
      <c r="F101" s="335"/>
      <c r="G101" s="18" t="s">
        <v>29</v>
      </c>
      <c r="H101" s="25">
        <v>41</v>
      </c>
      <c r="I101" s="25">
        <v>44</v>
      </c>
      <c r="J101" s="12"/>
      <c r="K101" s="13" t="s">
        <v>16</v>
      </c>
      <c r="L101" s="14"/>
    </row>
    <row r="102" spans="2:12" s="8" customFormat="1" ht="10.8" hidden="1" thickBot="1" x14ac:dyDescent="0.25">
      <c r="B102" s="380"/>
      <c r="C102" s="335"/>
      <c r="D102" s="335"/>
      <c r="E102" s="361"/>
      <c r="F102" s="335"/>
      <c r="G102" s="18" t="s">
        <v>30</v>
      </c>
      <c r="H102" s="25">
        <v>41</v>
      </c>
      <c r="I102" s="25">
        <v>44</v>
      </c>
      <c r="J102" s="12"/>
      <c r="K102" s="13" t="s">
        <v>16</v>
      </c>
      <c r="L102" s="14"/>
    </row>
    <row r="103" spans="2:12" s="8" customFormat="1" ht="10.8" hidden="1" thickBot="1" x14ac:dyDescent="0.25">
      <c r="B103" s="380"/>
      <c r="C103" s="335"/>
      <c r="D103" s="335"/>
      <c r="E103" s="361"/>
      <c r="F103" s="335"/>
      <c r="G103" s="18" t="s">
        <v>31</v>
      </c>
      <c r="H103" s="25">
        <v>41</v>
      </c>
      <c r="I103" s="25">
        <v>44</v>
      </c>
      <c r="J103" s="12"/>
      <c r="K103" s="13" t="s">
        <v>16</v>
      </c>
      <c r="L103" s="14"/>
    </row>
    <row r="104" spans="2:12" s="8" customFormat="1" ht="10.8" hidden="1" thickBot="1" x14ac:dyDescent="0.25">
      <c r="B104" s="380"/>
      <c r="C104" s="335"/>
      <c r="D104" s="335"/>
      <c r="E104" s="361"/>
      <c r="F104" s="335"/>
      <c r="G104" s="18" t="s">
        <v>32</v>
      </c>
      <c r="H104" s="25">
        <v>21</v>
      </c>
      <c r="I104" s="25">
        <v>23</v>
      </c>
      <c r="J104" s="12"/>
      <c r="K104" s="13" t="s">
        <v>16</v>
      </c>
      <c r="L104" s="14"/>
    </row>
    <row r="105" spans="2:12" s="8" customFormat="1" ht="11.25" hidden="1" customHeight="1" x14ac:dyDescent="0.2">
      <c r="B105" s="380"/>
      <c r="C105" s="335"/>
      <c r="D105" s="335"/>
      <c r="E105" s="361"/>
      <c r="F105" s="335"/>
      <c r="G105" s="18" t="s">
        <v>33</v>
      </c>
      <c r="H105" s="25">
        <v>21</v>
      </c>
      <c r="I105" s="25">
        <v>23</v>
      </c>
      <c r="J105" s="12"/>
      <c r="K105" s="13" t="s">
        <v>16</v>
      </c>
      <c r="L105" s="14"/>
    </row>
    <row r="106" spans="2:12" s="8" customFormat="1" ht="14.25" hidden="1" customHeight="1" x14ac:dyDescent="0.2">
      <c r="B106" s="380"/>
      <c r="C106" s="335"/>
      <c r="D106" s="335"/>
      <c r="E106" s="361"/>
      <c r="F106" s="335"/>
      <c r="G106" s="18" t="s">
        <v>34</v>
      </c>
      <c r="H106" s="25">
        <v>16</v>
      </c>
      <c r="I106" s="25">
        <v>17</v>
      </c>
      <c r="J106" s="12"/>
      <c r="K106" s="13" t="s">
        <v>16</v>
      </c>
      <c r="L106" s="14"/>
    </row>
    <row r="107" spans="2:12" s="8" customFormat="1" ht="10.8" hidden="1" thickBot="1" x14ac:dyDescent="0.25">
      <c r="B107" s="380"/>
      <c r="C107" s="335"/>
      <c r="D107" s="336"/>
      <c r="E107" s="362"/>
      <c r="F107" s="336"/>
      <c r="G107" s="19" t="s">
        <v>17</v>
      </c>
      <c r="H107" s="26">
        <v>0</v>
      </c>
      <c r="I107" s="26">
        <v>0</v>
      </c>
      <c r="J107" s="22"/>
      <c r="K107" s="16" t="s">
        <v>16</v>
      </c>
      <c r="L107" s="14"/>
    </row>
    <row r="108" spans="2:12" s="8" customFormat="1" ht="10.199999999999999" x14ac:dyDescent="0.2">
      <c r="B108" s="343" t="s">
        <v>10</v>
      </c>
      <c r="C108" s="335" t="s">
        <v>11</v>
      </c>
      <c r="D108" s="334" t="s">
        <v>38</v>
      </c>
      <c r="E108" s="381" t="s">
        <v>37</v>
      </c>
      <c r="F108" s="334" t="s">
        <v>13</v>
      </c>
      <c r="G108" s="17" t="s">
        <v>14</v>
      </c>
      <c r="H108" s="23">
        <v>312</v>
      </c>
      <c r="I108" s="23">
        <v>339</v>
      </c>
      <c r="J108" s="9" t="s">
        <v>15</v>
      </c>
      <c r="K108" s="10" t="s">
        <v>16</v>
      </c>
      <c r="L108" s="14"/>
    </row>
    <row r="109" spans="2:12" s="8" customFormat="1" ht="10.199999999999999" x14ac:dyDescent="0.2">
      <c r="B109" s="343"/>
      <c r="C109" s="335"/>
      <c r="D109" s="335"/>
      <c r="E109" s="361"/>
      <c r="F109" s="335"/>
      <c r="G109" s="18" t="s">
        <v>27</v>
      </c>
      <c r="H109" s="25">
        <v>312</v>
      </c>
      <c r="I109" s="25">
        <v>339</v>
      </c>
      <c r="J109" s="12" t="s">
        <v>15</v>
      </c>
      <c r="K109" s="13" t="s">
        <v>16</v>
      </c>
      <c r="L109" s="14"/>
    </row>
    <row r="110" spans="2:12" s="8" customFormat="1" ht="10.199999999999999" x14ac:dyDescent="0.2">
      <c r="B110" s="343"/>
      <c r="C110" s="335"/>
      <c r="D110" s="335"/>
      <c r="E110" s="361"/>
      <c r="F110" s="335"/>
      <c r="G110" s="18" t="s">
        <v>28</v>
      </c>
      <c r="H110" s="25">
        <v>312</v>
      </c>
      <c r="I110" s="25">
        <v>339</v>
      </c>
      <c r="J110" s="12" t="s">
        <v>15</v>
      </c>
      <c r="K110" s="13" t="s">
        <v>16</v>
      </c>
      <c r="L110" s="14"/>
    </row>
    <row r="111" spans="2:12" s="8" customFormat="1" ht="11.25" customHeight="1" x14ac:dyDescent="0.2">
      <c r="B111" s="343"/>
      <c r="C111" s="335"/>
      <c r="D111" s="335"/>
      <c r="E111" s="361"/>
      <c r="F111" s="335"/>
      <c r="G111" s="18" t="s">
        <v>29</v>
      </c>
      <c r="H111" s="25">
        <v>239</v>
      </c>
      <c r="I111" s="25">
        <v>260</v>
      </c>
      <c r="J111" s="12" t="s">
        <v>15</v>
      </c>
      <c r="K111" s="13" t="s">
        <v>16</v>
      </c>
      <c r="L111" s="14"/>
    </row>
    <row r="112" spans="2:12" s="8" customFormat="1" ht="11.25" customHeight="1" x14ac:dyDescent="0.2">
      <c r="B112" s="343"/>
      <c r="C112" s="335"/>
      <c r="D112" s="335"/>
      <c r="E112" s="361"/>
      <c r="F112" s="335"/>
      <c r="G112" s="18" t="s">
        <v>30</v>
      </c>
      <c r="H112" s="25">
        <v>239</v>
      </c>
      <c r="I112" s="25">
        <v>260</v>
      </c>
      <c r="J112" s="12" t="s">
        <v>15</v>
      </c>
      <c r="K112" s="13" t="s">
        <v>16</v>
      </c>
      <c r="L112" s="14"/>
    </row>
    <row r="113" spans="2:12" s="8" customFormat="1" ht="10.199999999999999" x14ac:dyDescent="0.2">
      <c r="B113" s="343"/>
      <c r="C113" s="335"/>
      <c r="D113" s="335"/>
      <c r="E113" s="361"/>
      <c r="F113" s="335"/>
      <c r="G113" s="18" t="s">
        <v>31</v>
      </c>
      <c r="H113" s="25">
        <v>239</v>
      </c>
      <c r="I113" s="25">
        <v>260</v>
      </c>
      <c r="J113" s="12" t="s">
        <v>15</v>
      </c>
      <c r="K113" s="13" t="s">
        <v>16</v>
      </c>
      <c r="L113" s="14"/>
    </row>
    <row r="114" spans="2:12" s="8" customFormat="1" ht="10.199999999999999" x14ac:dyDescent="0.2">
      <c r="B114" s="343"/>
      <c r="C114" s="335"/>
      <c r="D114" s="335"/>
      <c r="E114" s="361"/>
      <c r="F114" s="335"/>
      <c r="G114" s="18" t="s">
        <v>32</v>
      </c>
      <c r="H114" s="25">
        <v>200</v>
      </c>
      <c r="I114" s="25">
        <v>217</v>
      </c>
      <c r="J114" s="12" t="s">
        <v>15</v>
      </c>
      <c r="K114" s="13" t="s">
        <v>16</v>
      </c>
      <c r="L114" s="14"/>
    </row>
    <row r="115" spans="2:12" s="36" customFormat="1" ht="11.25" customHeight="1" x14ac:dyDescent="0.2">
      <c r="B115" s="343"/>
      <c r="C115" s="335"/>
      <c r="D115" s="335"/>
      <c r="E115" s="361"/>
      <c r="F115" s="335"/>
      <c r="G115" s="18" t="s">
        <v>33</v>
      </c>
      <c r="H115" s="25">
        <v>159</v>
      </c>
      <c r="I115" s="25">
        <v>173</v>
      </c>
      <c r="J115" s="12" t="s">
        <v>15</v>
      </c>
      <c r="K115" s="13" t="s">
        <v>16</v>
      </c>
      <c r="L115" s="14"/>
    </row>
    <row r="116" spans="2:12" s="36" customFormat="1" ht="10.199999999999999" x14ac:dyDescent="0.2">
      <c r="B116" s="343"/>
      <c r="C116" s="335"/>
      <c r="D116" s="335"/>
      <c r="E116" s="361"/>
      <c r="F116" s="335"/>
      <c r="G116" s="18" t="s">
        <v>34</v>
      </c>
      <c r="H116" s="25">
        <v>159</v>
      </c>
      <c r="I116" s="25">
        <v>173</v>
      </c>
      <c r="J116" s="12" t="s">
        <v>15</v>
      </c>
      <c r="K116" s="13" t="s">
        <v>16</v>
      </c>
      <c r="L116" s="14"/>
    </row>
    <row r="117" spans="2:12" s="8" customFormat="1" ht="10.8" thickBot="1" x14ac:dyDescent="0.25">
      <c r="B117" s="343"/>
      <c r="C117" s="335"/>
      <c r="D117" s="335"/>
      <c r="E117" s="361"/>
      <c r="F117" s="336"/>
      <c r="G117" s="19" t="s">
        <v>17</v>
      </c>
      <c r="H117" s="26">
        <v>0</v>
      </c>
      <c r="I117" s="26">
        <v>0</v>
      </c>
      <c r="J117" s="15"/>
      <c r="K117" s="16" t="s">
        <v>16</v>
      </c>
      <c r="L117" s="14"/>
    </row>
    <row r="118" spans="2:12" s="8" customFormat="1" ht="10.199999999999999" x14ac:dyDescent="0.2">
      <c r="B118" s="343"/>
      <c r="C118" s="335"/>
      <c r="D118" s="335"/>
      <c r="E118" s="361"/>
      <c r="F118" s="334" t="s">
        <v>20</v>
      </c>
      <c r="G118" s="17" t="s">
        <v>14</v>
      </c>
      <c r="H118" s="23">
        <v>116</v>
      </c>
      <c r="I118" s="23">
        <v>126</v>
      </c>
      <c r="J118" s="9" t="s">
        <v>15</v>
      </c>
      <c r="K118" s="10" t="s">
        <v>16</v>
      </c>
      <c r="L118" s="14"/>
    </row>
    <row r="119" spans="2:12" s="8" customFormat="1" ht="10.199999999999999" x14ac:dyDescent="0.2">
      <c r="B119" s="343"/>
      <c r="C119" s="335"/>
      <c r="D119" s="335"/>
      <c r="E119" s="361"/>
      <c r="F119" s="335"/>
      <c r="G119" s="18" t="s">
        <v>27</v>
      </c>
      <c r="H119" s="25">
        <v>290</v>
      </c>
      <c r="I119" s="25">
        <v>315</v>
      </c>
      <c r="J119" s="12" t="s">
        <v>15</v>
      </c>
      <c r="K119" s="13" t="s">
        <v>16</v>
      </c>
      <c r="L119" s="14"/>
    </row>
    <row r="120" spans="2:12" s="8" customFormat="1" ht="10.199999999999999" x14ac:dyDescent="0.2">
      <c r="B120" s="343"/>
      <c r="C120" s="335"/>
      <c r="D120" s="335"/>
      <c r="E120" s="361"/>
      <c r="F120" s="335"/>
      <c r="G120" s="18" t="s">
        <v>28</v>
      </c>
      <c r="H120" s="25">
        <v>158</v>
      </c>
      <c r="I120" s="25">
        <v>171</v>
      </c>
      <c r="J120" s="12" t="s">
        <v>15</v>
      </c>
      <c r="K120" s="13" t="s">
        <v>16</v>
      </c>
      <c r="L120" s="14"/>
    </row>
    <row r="121" spans="2:12" s="8" customFormat="1" ht="10.199999999999999" x14ac:dyDescent="0.2">
      <c r="B121" s="343"/>
      <c r="C121" s="335"/>
      <c r="D121" s="335"/>
      <c r="E121" s="361"/>
      <c r="F121" s="335"/>
      <c r="G121" s="18" t="s">
        <v>29</v>
      </c>
      <c r="H121" s="25">
        <v>60</v>
      </c>
      <c r="I121" s="25">
        <v>65</v>
      </c>
      <c r="J121" s="12" t="s">
        <v>15</v>
      </c>
      <c r="K121" s="13" t="s">
        <v>16</v>
      </c>
      <c r="L121" s="14"/>
    </row>
    <row r="122" spans="2:12" s="8" customFormat="1" ht="10.199999999999999" x14ac:dyDescent="0.2">
      <c r="B122" s="343"/>
      <c r="C122" s="335"/>
      <c r="D122" s="335"/>
      <c r="E122" s="361"/>
      <c r="F122" s="335"/>
      <c r="G122" s="18" t="s">
        <v>30</v>
      </c>
      <c r="H122" s="25">
        <v>60</v>
      </c>
      <c r="I122" s="25">
        <v>65</v>
      </c>
      <c r="J122" s="12" t="s">
        <v>15</v>
      </c>
      <c r="K122" s="13" t="s">
        <v>16</v>
      </c>
      <c r="L122" s="14"/>
    </row>
    <row r="123" spans="2:12" s="8" customFormat="1" ht="10.199999999999999" x14ac:dyDescent="0.2">
      <c r="B123" s="343"/>
      <c r="C123" s="335"/>
      <c r="D123" s="335"/>
      <c r="E123" s="361"/>
      <c r="F123" s="335"/>
      <c r="G123" s="18" t="s">
        <v>31</v>
      </c>
      <c r="H123" s="25">
        <v>60</v>
      </c>
      <c r="I123" s="25">
        <v>65</v>
      </c>
      <c r="J123" s="12" t="s">
        <v>15</v>
      </c>
      <c r="K123" s="13" t="s">
        <v>16</v>
      </c>
      <c r="L123" s="14"/>
    </row>
    <row r="124" spans="2:12" s="8" customFormat="1" ht="11.25" customHeight="1" x14ac:dyDescent="0.2">
      <c r="B124" s="343"/>
      <c r="C124" s="335"/>
      <c r="D124" s="335"/>
      <c r="E124" s="361"/>
      <c r="F124" s="335"/>
      <c r="G124" s="18" t="s">
        <v>32</v>
      </c>
      <c r="H124" s="25">
        <v>31</v>
      </c>
      <c r="I124" s="25">
        <v>34</v>
      </c>
      <c r="J124" s="12" t="s">
        <v>15</v>
      </c>
      <c r="K124" s="13" t="s">
        <v>16</v>
      </c>
      <c r="L124" s="14"/>
    </row>
    <row r="125" spans="2:12" s="8" customFormat="1" ht="11.25" customHeight="1" x14ac:dyDescent="0.2">
      <c r="B125" s="343"/>
      <c r="C125" s="335"/>
      <c r="D125" s="335"/>
      <c r="E125" s="361"/>
      <c r="F125" s="335"/>
      <c r="G125" s="18" t="s">
        <v>33</v>
      </c>
      <c r="H125" s="25">
        <v>31</v>
      </c>
      <c r="I125" s="25">
        <v>34</v>
      </c>
      <c r="J125" s="12" t="s">
        <v>15</v>
      </c>
      <c r="K125" s="13" t="s">
        <v>16</v>
      </c>
      <c r="L125" s="14"/>
    </row>
    <row r="126" spans="2:12" s="8" customFormat="1" ht="11.25" customHeight="1" x14ac:dyDescent="0.2">
      <c r="B126" s="343"/>
      <c r="C126" s="335"/>
      <c r="D126" s="335"/>
      <c r="E126" s="361"/>
      <c r="F126" s="335"/>
      <c r="G126" s="18" t="s">
        <v>34</v>
      </c>
      <c r="H126" s="25">
        <v>24</v>
      </c>
      <c r="I126" s="25">
        <v>26</v>
      </c>
      <c r="J126" s="12" t="s">
        <v>15</v>
      </c>
      <c r="K126" s="13" t="s">
        <v>16</v>
      </c>
      <c r="L126" s="14"/>
    </row>
    <row r="127" spans="2:12" s="8" customFormat="1" ht="11.25" customHeight="1" thickBot="1" x14ac:dyDescent="0.25">
      <c r="B127" s="343"/>
      <c r="C127" s="335"/>
      <c r="D127" s="335"/>
      <c r="E127" s="366"/>
      <c r="F127" s="336"/>
      <c r="G127" s="19" t="s">
        <v>17</v>
      </c>
      <c r="H127" s="26">
        <v>0</v>
      </c>
      <c r="I127" s="26">
        <v>0</v>
      </c>
      <c r="J127" s="15"/>
      <c r="K127" s="16" t="s">
        <v>16</v>
      </c>
      <c r="L127" s="14"/>
    </row>
    <row r="128" spans="2:12" s="8" customFormat="1" ht="11.25" hidden="1" customHeight="1" x14ac:dyDescent="0.2">
      <c r="B128" s="343"/>
      <c r="C128" s="335"/>
      <c r="D128" s="335"/>
      <c r="E128" s="368" t="s">
        <v>35</v>
      </c>
      <c r="F128" s="334" t="s">
        <v>13</v>
      </c>
      <c r="G128" s="17" t="s">
        <v>14</v>
      </c>
      <c r="H128" s="23">
        <v>312</v>
      </c>
      <c r="I128" s="23">
        <v>339</v>
      </c>
      <c r="J128" s="20"/>
      <c r="K128" s="10" t="s">
        <v>16</v>
      </c>
      <c r="L128" s="14"/>
    </row>
    <row r="129" spans="2:12" s="8" customFormat="1" ht="11.25" hidden="1" customHeight="1" x14ac:dyDescent="0.2">
      <c r="B129" s="343"/>
      <c r="C129" s="335"/>
      <c r="D129" s="335"/>
      <c r="E129" s="361"/>
      <c r="F129" s="335"/>
      <c r="G129" s="18" t="s">
        <v>27</v>
      </c>
      <c r="H129" s="25">
        <v>312</v>
      </c>
      <c r="I129" s="25">
        <v>339</v>
      </c>
      <c r="J129" s="12"/>
      <c r="K129" s="13" t="s">
        <v>16</v>
      </c>
      <c r="L129" s="14"/>
    </row>
    <row r="130" spans="2:12" s="8" customFormat="1" ht="11.25" hidden="1" customHeight="1" x14ac:dyDescent="0.2">
      <c r="B130" s="343"/>
      <c r="C130" s="335"/>
      <c r="D130" s="335"/>
      <c r="E130" s="361"/>
      <c r="F130" s="335"/>
      <c r="G130" s="18" t="s">
        <v>28</v>
      </c>
      <c r="H130" s="25">
        <v>312</v>
      </c>
      <c r="I130" s="25">
        <v>339</v>
      </c>
      <c r="J130" s="12"/>
      <c r="K130" s="13" t="s">
        <v>16</v>
      </c>
      <c r="L130" s="14"/>
    </row>
    <row r="131" spans="2:12" s="8" customFormat="1" ht="11.25" hidden="1" customHeight="1" x14ac:dyDescent="0.2">
      <c r="B131" s="343"/>
      <c r="C131" s="335"/>
      <c r="D131" s="335"/>
      <c r="E131" s="361"/>
      <c r="F131" s="335"/>
      <c r="G131" s="18" t="s">
        <v>29</v>
      </c>
      <c r="H131" s="25">
        <v>239</v>
      </c>
      <c r="I131" s="25">
        <v>260</v>
      </c>
      <c r="J131" s="12"/>
      <c r="K131" s="13" t="s">
        <v>16</v>
      </c>
      <c r="L131" s="14"/>
    </row>
    <row r="132" spans="2:12" s="8" customFormat="1" ht="11.25" hidden="1" customHeight="1" x14ac:dyDescent="0.2">
      <c r="B132" s="343"/>
      <c r="C132" s="335"/>
      <c r="D132" s="335"/>
      <c r="E132" s="361"/>
      <c r="F132" s="335"/>
      <c r="G132" s="18" t="s">
        <v>30</v>
      </c>
      <c r="H132" s="25">
        <v>239</v>
      </c>
      <c r="I132" s="25">
        <v>260</v>
      </c>
      <c r="J132" s="12"/>
      <c r="K132" s="13" t="s">
        <v>16</v>
      </c>
      <c r="L132" s="14"/>
    </row>
    <row r="133" spans="2:12" s="8" customFormat="1" ht="11.25" hidden="1" customHeight="1" x14ac:dyDescent="0.2">
      <c r="B133" s="343"/>
      <c r="C133" s="335"/>
      <c r="D133" s="335"/>
      <c r="E133" s="361"/>
      <c r="F133" s="335"/>
      <c r="G133" s="18" t="s">
        <v>31</v>
      </c>
      <c r="H133" s="25">
        <v>239</v>
      </c>
      <c r="I133" s="25">
        <v>260</v>
      </c>
      <c r="J133" s="12"/>
      <c r="K133" s="13" t="s">
        <v>16</v>
      </c>
      <c r="L133" s="14"/>
    </row>
    <row r="134" spans="2:12" s="8" customFormat="1" ht="11.25" hidden="1" customHeight="1" x14ac:dyDescent="0.2">
      <c r="B134" s="343"/>
      <c r="C134" s="335"/>
      <c r="D134" s="335"/>
      <c r="E134" s="361"/>
      <c r="F134" s="335"/>
      <c r="G134" s="18" t="s">
        <v>32</v>
      </c>
      <c r="H134" s="25">
        <v>200</v>
      </c>
      <c r="I134" s="25">
        <v>217</v>
      </c>
      <c r="J134" s="12"/>
      <c r="K134" s="13" t="s">
        <v>16</v>
      </c>
      <c r="L134" s="14"/>
    </row>
    <row r="135" spans="2:12" s="36" customFormat="1" ht="11.25" hidden="1" customHeight="1" x14ac:dyDescent="0.2">
      <c r="B135" s="343"/>
      <c r="C135" s="335"/>
      <c r="D135" s="335"/>
      <c r="E135" s="361"/>
      <c r="F135" s="335"/>
      <c r="G135" s="18" t="s">
        <v>33</v>
      </c>
      <c r="H135" s="25">
        <v>159</v>
      </c>
      <c r="I135" s="25">
        <v>173</v>
      </c>
      <c r="J135" s="12"/>
      <c r="K135" s="13" t="s">
        <v>16</v>
      </c>
      <c r="L135" s="14"/>
    </row>
    <row r="136" spans="2:12" s="36" customFormat="1" ht="11.25" hidden="1" customHeight="1" x14ac:dyDescent="0.2">
      <c r="B136" s="343"/>
      <c r="C136" s="335"/>
      <c r="D136" s="335"/>
      <c r="E136" s="361"/>
      <c r="F136" s="335"/>
      <c r="G136" s="18" t="s">
        <v>34</v>
      </c>
      <c r="H136" s="25">
        <v>159</v>
      </c>
      <c r="I136" s="25">
        <v>173</v>
      </c>
      <c r="J136" s="12"/>
      <c r="K136" s="13" t="s">
        <v>16</v>
      </c>
      <c r="L136" s="14"/>
    </row>
    <row r="137" spans="2:12" s="8" customFormat="1" ht="11.25" hidden="1" customHeight="1" x14ac:dyDescent="0.2">
      <c r="B137" s="343"/>
      <c r="C137" s="335"/>
      <c r="D137" s="335"/>
      <c r="E137" s="361"/>
      <c r="F137" s="336"/>
      <c r="G137" s="19" t="s">
        <v>17</v>
      </c>
      <c r="H137" s="26">
        <v>0</v>
      </c>
      <c r="I137" s="26">
        <v>0</v>
      </c>
      <c r="J137" s="12"/>
      <c r="K137" s="16" t="s">
        <v>16</v>
      </c>
      <c r="L137" s="14"/>
    </row>
    <row r="138" spans="2:12" s="8" customFormat="1" ht="11.25" hidden="1" customHeight="1" x14ac:dyDescent="0.2">
      <c r="B138" s="343"/>
      <c r="C138" s="335"/>
      <c r="D138" s="335"/>
      <c r="E138" s="361"/>
      <c r="F138" s="334" t="s">
        <v>20</v>
      </c>
      <c r="G138" s="17" t="s">
        <v>14</v>
      </c>
      <c r="H138" s="23">
        <v>116</v>
      </c>
      <c r="I138" s="23">
        <v>126</v>
      </c>
      <c r="J138" s="12"/>
      <c r="K138" s="10" t="s">
        <v>16</v>
      </c>
      <c r="L138" s="14"/>
    </row>
    <row r="139" spans="2:12" s="8" customFormat="1" ht="11.25" hidden="1" customHeight="1" x14ac:dyDescent="0.2">
      <c r="B139" s="343"/>
      <c r="C139" s="335"/>
      <c r="D139" s="335"/>
      <c r="E139" s="361"/>
      <c r="F139" s="335"/>
      <c r="G139" s="18" t="s">
        <v>27</v>
      </c>
      <c r="H139" s="25">
        <v>290</v>
      </c>
      <c r="I139" s="25">
        <v>315</v>
      </c>
      <c r="J139" s="12"/>
      <c r="K139" s="13" t="s">
        <v>16</v>
      </c>
      <c r="L139" s="14"/>
    </row>
    <row r="140" spans="2:12" s="8" customFormat="1" ht="10.8" hidden="1" thickBot="1" x14ac:dyDescent="0.25">
      <c r="B140" s="343"/>
      <c r="C140" s="335"/>
      <c r="D140" s="335"/>
      <c r="E140" s="361"/>
      <c r="F140" s="335"/>
      <c r="G140" s="18" t="s">
        <v>28</v>
      </c>
      <c r="H140" s="25">
        <v>158</v>
      </c>
      <c r="I140" s="25">
        <v>171</v>
      </c>
      <c r="J140" s="12"/>
      <c r="K140" s="13" t="s">
        <v>16</v>
      </c>
      <c r="L140" s="14"/>
    </row>
    <row r="141" spans="2:12" s="8" customFormat="1" ht="14.25" hidden="1" customHeight="1" x14ac:dyDescent="0.2">
      <c r="B141" s="343"/>
      <c r="C141" s="335"/>
      <c r="D141" s="335"/>
      <c r="E141" s="361"/>
      <c r="F141" s="335"/>
      <c r="G141" s="18" t="s">
        <v>29</v>
      </c>
      <c r="H141" s="25">
        <v>60</v>
      </c>
      <c r="I141" s="25">
        <v>65</v>
      </c>
      <c r="J141" s="12"/>
      <c r="K141" s="13" t="s">
        <v>16</v>
      </c>
      <c r="L141" s="14"/>
    </row>
    <row r="142" spans="2:12" s="8" customFormat="1" ht="10.8" hidden="1" thickBot="1" x14ac:dyDescent="0.25">
      <c r="B142" s="343"/>
      <c r="C142" s="335"/>
      <c r="D142" s="335"/>
      <c r="E142" s="361"/>
      <c r="F142" s="335"/>
      <c r="G142" s="18" t="s">
        <v>30</v>
      </c>
      <c r="H142" s="25">
        <v>60</v>
      </c>
      <c r="I142" s="25">
        <v>65</v>
      </c>
      <c r="J142" s="12"/>
      <c r="K142" s="13" t="s">
        <v>16</v>
      </c>
      <c r="L142" s="14"/>
    </row>
    <row r="143" spans="2:12" s="8" customFormat="1" ht="10.8" hidden="1" thickBot="1" x14ac:dyDescent="0.25">
      <c r="B143" s="343"/>
      <c r="C143" s="335"/>
      <c r="D143" s="335"/>
      <c r="E143" s="361"/>
      <c r="F143" s="335"/>
      <c r="G143" s="18" t="s">
        <v>31</v>
      </c>
      <c r="H143" s="25">
        <v>60</v>
      </c>
      <c r="I143" s="25">
        <v>65</v>
      </c>
      <c r="J143" s="12"/>
      <c r="K143" s="13" t="s">
        <v>16</v>
      </c>
      <c r="L143" s="14"/>
    </row>
    <row r="144" spans="2:12" s="8" customFormat="1" ht="10.8" hidden="1" thickBot="1" x14ac:dyDescent="0.25">
      <c r="B144" s="343"/>
      <c r="C144" s="335"/>
      <c r="D144" s="335"/>
      <c r="E144" s="361"/>
      <c r="F144" s="335"/>
      <c r="G144" s="18" t="s">
        <v>32</v>
      </c>
      <c r="H144" s="25">
        <v>31</v>
      </c>
      <c r="I144" s="25">
        <v>34</v>
      </c>
      <c r="J144" s="12"/>
      <c r="K144" s="13" t="s">
        <v>16</v>
      </c>
      <c r="L144" s="14"/>
    </row>
    <row r="145" spans="2:12" s="8" customFormat="1" ht="11.25" hidden="1" customHeight="1" x14ac:dyDescent="0.2">
      <c r="B145" s="343"/>
      <c r="C145" s="335"/>
      <c r="D145" s="335"/>
      <c r="E145" s="361"/>
      <c r="F145" s="335"/>
      <c r="G145" s="18" t="s">
        <v>33</v>
      </c>
      <c r="H145" s="25">
        <v>31</v>
      </c>
      <c r="I145" s="25">
        <v>34</v>
      </c>
      <c r="J145" s="12"/>
      <c r="K145" s="13" t="s">
        <v>16</v>
      </c>
      <c r="L145" s="14"/>
    </row>
    <row r="146" spans="2:12" s="8" customFormat="1" ht="10.8" hidden="1" thickBot="1" x14ac:dyDescent="0.25">
      <c r="B146" s="343"/>
      <c r="C146" s="335"/>
      <c r="D146" s="335"/>
      <c r="E146" s="361"/>
      <c r="F146" s="335"/>
      <c r="G146" s="18" t="s">
        <v>34</v>
      </c>
      <c r="H146" s="25">
        <v>24</v>
      </c>
      <c r="I146" s="25">
        <v>26</v>
      </c>
      <c r="J146" s="12"/>
      <c r="K146" s="13" t="s">
        <v>16</v>
      </c>
      <c r="L146" s="14"/>
    </row>
    <row r="147" spans="2:12" s="8" customFormat="1" ht="10.8" hidden="1" thickBot="1" x14ac:dyDescent="0.25">
      <c r="B147" s="343"/>
      <c r="C147" s="336"/>
      <c r="D147" s="336"/>
      <c r="E147" s="361"/>
      <c r="F147" s="336"/>
      <c r="G147" s="18" t="s">
        <v>17</v>
      </c>
      <c r="H147" s="26">
        <v>0</v>
      </c>
      <c r="I147" s="26">
        <v>0</v>
      </c>
      <c r="J147" s="22"/>
      <c r="K147" s="16" t="s">
        <v>16</v>
      </c>
      <c r="L147" s="14"/>
    </row>
    <row r="148" spans="2:12" s="8" customFormat="1" ht="10.199999999999999" x14ac:dyDescent="0.2">
      <c r="B148" s="343"/>
      <c r="C148" s="334" t="s">
        <v>39</v>
      </c>
      <c r="D148" s="334" t="s">
        <v>12</v>
      </c>
      <c r="E148" s="334" t="s">
        <v>37</v>
      </c>
      <c r="F148" s="382" t="s">
        <v>13</v>
      </c>
      <c r="G148" s="270" t="s">
        <v>14</v>
      </c>
      <c r="H148" s="27">
        <v>312</v>
      </c>
      <c r="I148" s="23">
        <v>339</v>
      </c>
      <c r="J148" s="9" t="s">
        <v>15</v>
      </c>
      <c r="K148" s="10" t="s">
        <v>16</v>
      </c>
      <c r="L148" s="14"/>
    </row>
    <row r="149" spans="2:12" s="8" customFormat="1" ht="10.199999999999999" x14ac:dyDescent="0.2">
      <c r="B149" s="343"/>
      <c r="C149" s="335"/>
      <c r="D149" s="335"/>
      <c r="E149" s="335"/>
      <c r="F149" s="383"/>
      <c r="G149" s="271" t="s">
        <v>17</v>
      </c>
      <c r="H149" s="28">
        <v>0</v>
      </c>
      <c r="I149" s="25">
        <v>0</v>
      </c>
      <c r="J149" s="12"/>
      <c r="K149" s="13" t="s">
        <v>16</v>
      </c>
      <c r="L149" s="14"/>
    </row>
    <row r="150" spans="2:12" s="8" customFormat="1" ht="10.8" thickBot="1" x14ac:dyDescent="0.25">
      <c r="B150" s="343"/>
      <c r="C150" s="335"/>
      <c r="D150" s="335"/>
      <c r="E150" s="335"/>
      <c r="F150" s="384"/>
      <c r="G150" s="272" t="s">
        <v>18</v>
      </c>
      <c r="H150" s="33">
        <v>1.31</v>
      </c>
      <c r="I150" s="26">
        <v>1.31</v>
      </c>
      <c r="J150" s="15" t="s">
        <v>19</v>
      </c>
      <c r="K150" s="16" t="s">
        <v>16</v>
      </c>
      <c r="L150" s="14"/>
    </row>
    <row r="151" spans="2:12" s="8" customFormat="1" ht="10.199999999999999" customHeight="1" x14ac:dyDescent="0.2">
      <c r="B151" s="343"/>
      <c r="C151" s="335"/>
      <c r="D151" s="335"/>
      <c r="E151" s="335"/>
      <c r="F151" s="382" t="s">
        <v>20</v>
      </c>
      <c r="G151" s="273" t="s">
        <v>274</v>
      </c>
      <c r="H151" s="28">
        <v>63</v>
      </c>
      <c r="I151" s="25">
        <v>69</v>
      </c>
      <c r="J151" s="12" t="s">
        <v>15</v>
      </c>
      <c r="K151" s="82" t="s">
        <v>16</v>
      </c>
      <c r="L151" s="14" t="s">
        <v>40</v>
      </c>
    </row>
    <row r="152" spans="2:12" s="8" customFormat="1" ht="10.199999999999999" x14ac:dyDescent="0.2">
      <c r="B152" s="343"/>
      <c r="C152" s="335"/>
      <c r="D152" s="335"/>
      <c r="E152" s="335"/>
      <c r="F152" s="383"/>
      <c r="G152" s="273" t="s">
        <v>17</v>
      </c>
      <c r="H152" s="28">
        <v>0</v>
      </c>
      <c r="I152" s="25">
        <v>0</v>
      </c>
      <c r="J152" s="12"/>
      <c r="K152" s="65" t="s">
        <v>16</v>
      </c>
      <c r="L152" s="14" t="s">
        <v>41</v>
      </c>
    </row>
    <row r="153" spans="2:12" s="8" customFormat="1" ht="10.8" thickBot="1" x14ac:dyDescent="0.25">
      <c r="B153" s="343"/>
      <c r="C153" s="335"/>
      <c r="D153" s="335"/>
      <c r="E153" s="335"/>
      <c r="F153" s="383"/>
      <c r="G153" s="272" t="s">
        <v>42</v>
      </c>
      <c r="H153" s="28">
        <v>1.89</v>
      </c>
      <c r="I153" s="25">
        <v>1.89</v>
      </c>
      <c r="J153" s="12" t="s">
        <v>19</v>
      </c>
      <c r="K153" s="168" t="s">
        <v>16</v>
      </c>
      <c r="L153" s="14"/>
    </row>
    <row r="154" spans="2:12" s="8" customFormat="1" ht="10.199999999999999" x14ac:dyDescent="0.2">
      <c r="B154" s="343"/>
      <c r="C154" s="335"/>
      <c r="D154" s="335"/>
      <c r="E154" s="335"/>
      <c r="F154" s="382" t="s">
        <v>40</v>
      </c>
      <c r="G154" s="273" t="s">
        <v>273</v>
      </c>
      <c r="H154" s="27">
        <v>93</v>
      </c>
      <c r="I154" s="23">
        <v>101</v>
      </c>
      <c r="J154" s="9" t="s">
        <v>15</v>
      </c>
      <c r="K154" s="13" t="s">
        <v>16</v>
      </c>
      <c r="L154" s="14"/>
    </row>
    <row r="155" spans="2:12" s="8" customFormat="1" ht="10.199999999999999" x14ac:dyDescent="0.2">
      <c r="B155" s="343"/>
      <c r="C155" s="335"/>
      <c r="D155" s="335"/>
      <c r="E155" s="335"/>
      <c r="F155" s="383"/>
      <c r="G155" s="273" t="s">
        <v>17</v>
      </c>
      <c r="H155" s="28">
        <v>0</v>
      </c>
      <c r="I155" s="25">
        <v>0</v>
      </c>
      <c r="J155" s="12"/>
      <c r="K155" s="13" t="s">
        <v>16</v>
      </c>
      <c r="L155" s="14"/>
    </row>
    <row r="156" spans="2:12" s="8" customFormat="1" ht="10.8" thickBot="1" x14ac:dyDescent="0.25">
      <c r="B156" s="343"/>
      <c r="C156" s="335"/>
      <c r="D156" s="335"/>
      <c r="E156" s="336"/>
      <c r="F156" s="384"/>
      <c r="G156" s="272" t="s">
        <v>43</v>
      </c>
      <c r="H156" s="33">
        <v>1.1299999999999999</v>
      </c>
      <c r="I156" s="26">
        <v>1.1299999999999999</v>
      </c>
      <c r="J156" s="15" t="s">
        <v>19</v>
      </c>
      <c r="K156" s="16" t="s">
        <v>16</v>
      </c>
      <c r="L156" s="14"/>
    </row>
    <row r="157" spans="2:12" s="8" customFormat="1" ht="10.95" hidden="1" customHeight="1" thickBot="1" x14ac:dyDescent="0.25">
      <c r="B157" s="343"/>
      <c r="C157" s="335"/>
      <c r="D157" s="335"/>
      <c r="E157" s="385" t="s">
        <v>44</v>
      </c>
      <c r="F157" s="334" t="s">
        <v>13</v>
      </c>
      <c r="G157" s="274" t="s">
        <v>14</v>
      </c>
      <c r="H157" s="23">
        <v>312</v>
      </c>
      <c r="I157" s="23">
        <v>339</v>
      </c>
      <c r="J157" s="20"/>
      <c r="K157" s="10" t="s">
        <v>16</v>
      </c>
      <c r="L157" s="14"/>
    </row>
    <row r="158" spans="2:12" s="8" customFormat="1" ht="10.95" hidden="1" customHeight="1" thickBot="1" x14ac:dyDescent="0.25">
      <c r="B158" s="343"/>
      <c r="C158" s="335"/>
      <c r="D158" s="335"/>
      <c r="E158" s="386"/>
      <c r="F158" s="335"/>
      <c r="G158" s="37" t="s">
        <v>17</v>
      </c>
      <c r="H158" s="25">
        <v>0</v>
      </c>
      <c r="I158" s="25">
        <v>0</v>
      </c>
      <c r="J158" s="12"/>
      <c r="K158" s="13" t="s">
        <v>16</v>
      </c>
      <c r="L158" s="14"/>
    </row>
    <row r="159" spans="2:12" s="8" customFormat="1" ht="10.95" hidden="1" customHeight="1" thickBot="1" x14ac:dyDescent="0.25">
      <c r="B159" s="343"/>
      <c r="C159" s="335"/>
      <c r="D159" s="335"/>
      <c r="E159" s="386"/>
      <c r="F159" s="336"/>
      <c r="G159" s="38" t="s">
        <v>18</v>
      </c>
      <c r="H159" s="26">
        <v>1.31</v>
      </c>
      <c r="I159" s="26">
        <v>1.31</v>
      </c>
      <c r="J159" s="12"/>
      <c r="K159" s="16" t="s">
        <v>16</v>
      </c>
      <c r="L159" s="14"/>
    </row>
    <row r="160" spans="2:12" s="8" customFormat="1" ht="10.95" hidden="1" customHeight="1" thickBot="1" x14ac:dyDescent="0.25">
      <c r="B160" s="343"/>
      <c r="C160" s="335"/>
      <c r="D160" s="335"/>
      <c r="E160" s="386"/>
      <c r="F160" s="335" t="s">
        <v>20</v>
      </c>
      <c r="G160" s="370" t="s">
        <v>14</v>
      </c>
      <c r="H160" s="48">
        <v>93</v>
      </c>
      <c r="I160" s="48">
        <v>101</v>
      </c>
      <c r="J160" s="12"/>
      <c r="K160" s="13" t="s">
        <v>16</v>
      </c>
      <c r="L160" s="14" t="s">
        <v>40</v>
      </c>
    </row>
    <row r="161" spans="2:12" s="8" customFormat="1" ht="10.95" hidden="1" customHeight="1" thickBot="1" x14ac:dyDescent="0.25">
      <c r="B161" s="343"/>
      <c r="C161" s="335"/>
      <c r="D161" s="335"/>
      <c r="E161" s="386"/>
      <c r="F161" s="335"/>
      <c r="G161" s="371"/>
      <c r="H161" s="25">
        <v>63</v>
      </c>
      <c r="I161" s="25">
        <v>69</v>
      </c>
      <c r="J161" s="12"/>
      <c r="K161" s="13" t="s">
        <v>16</v>
      </c>
      <c r="L161" s="14" t="s">
        <v>41</v>
      </c>
    </row>
    <row r="162" spans="2:12" s="8" customFormat="1" ht="10.95" hidden="1" customHeight="1" thickBot="1" x14ac:dyDescent="0.25">
      <c r="B162" s="343"/>
      <c r="C162" s="335"/>
      <c r="D162" s="335"/>
      <c r="E162" s="386"/>
      <c r="F162" s="335"/>
      <c r="G162" s="37" t="s">
        <v>17</v>
      </c>
      <c r="H162" s="25">
        <v>0</v>
      </c>
      <c r="I162" s="25">
        <v>0</v>
      </c>
      <c r="J162" s="12"/>
      <c r="K162" s="13" t="s">
        <v>16</v>
      </c>
      <c r="L162" s="14"/>
    </row>
    <row r="163" spans="2:12" s="8" customFormat="1" ht="10.95" hidden="1" customHeight="1" thickBot="1" x14ac:dyDescent="0.25">
      <c r="B163" s="343"/>
      <c r="C163" s="335"/>
      <c r="D163" s="335"/>
      <c r="E163" s="386"/>
      <c r="F163" s="335"/>
      <c r="G163" s="37" t="s">
        <v>18</v>
      </c>
      <c r="H163" s="25">
        <v>1.89</v>
      </c>
      <c r="I163" s="25">
        <v>1.89</v>
      </c>
      <c r="J163" s="12"/>
      <c r="K163" s="13" t="s">
        <v>16</v>
      </c>
      <c r="L163" s="14"/>
    </row>
    <row r="164" spans="2:12" s="8" customFormat="1" ht="10.95" hidden="1" customHeight="1" thickBot="1" x14ac:dyDescent="0.25">
      <c r="B164" s="343"/>
      <c r="C164" s="335"/>
      <c r="D164" s="336"/>
      <c r="E164" s="387"/>
      <c r="F164" s="335"/>
      <c r="G164" s="275" t="s">
        <v>43</v>
      </c>
      <c r="H164" s="40">
        <v>1.1299999999999999</v>
      </c>
      <c r="I164" s="40">
        <v>1.1299999999999999</v>
      </c>
      <c r="J164" s="22"/>
      <c r="K164" s="41" t="s">
        <v>16</v>
      </c>
      <c r="L164" s="14"/>
    </row>
    <row r="165" spans="2:12" s="8" customFormat="1" ht="10.199999999999999" x14ac:dyDescent="0.2">
      <c r="B165" s="343"/>
      <c r="C165" s="335"/>
      <c r="D165" s="334" t="s">
        <v>22</v>
      </c>
      <c r="E165" s="358"/>
      <c r="F165" s="346"/>
      <c r="G165" s="270" t="s">
        <v>14</v>
      </c>
      <c r="H165" s="27">
        <v>267</v>
      </c>
      <c r="I165" s="23">
        <v>278</v>
      </c>
      <c r="J165" s="9" t="s">
        <v>15</v>
      </c>
      <c r="K165" s="10" t="s">
        <v>16</v>
      </c>
      <c r="L165" s="14"/>
    </row>
    <row r="166" spans="2:12" s="8" customFormat="1" ht="10.199999999999999" x14ac:dyDescent="0.2">
      <c r="B166" s="343"/>
      <c r="C166" s="335"/>
      <c r="D166" s="335"/>
      <c r="E166" s="359"/>
      <c r="F166" s="347"/>
      <c r="G166" s="271" t="s">
        <v>17</v>
      </c>
      <c r="H166" s="28">
        <v>0</v>
      </c>
      <c r="I166" s="25">
        <v>0</v>
      </c>
      <c r="J166" s="12"/>
      <c r="K166" s="13" t="s">
        <v>16</v>
      </c>
      <c r="L166" s="14"/>
    </row>
    <row r="167" spans="2:12" s="8" customFormat="1" ht="10.199999999999999" x14ac:dyDescent="0.2">
      <c r="B167" s="343"/>
      <c r="C167" s="335"/>
      <c r="D167" s="335"/>
      <c r="E167" s="359"/>
      <c r="F167" s="347"/>
      <c r="G167" s="271" t="s">
        <v>18</v>
      </c>
      <c r="H167" s="28">
        <v>1.2</v>
      </c>
      <c r="I167" s="25">
        <v>1.2</v>
      </c>
      <c r="J167" s="12" t="s">
        <v>19</v>
      </c>
      <c r="K167" s="13" t="s">
        <v>16</v>
      </c>
      <c r="L167" s="14"/>
    </row>
    <row r="168" spans="2:12" s="8" customFormat="1" ht="10.8" thickBot="1" x14ac:dyDescent="0.25">
      <c r="B168" s="343"/>
      <c r="C168" s="335"/>
      <c r="D168" s="336"/>
      <c r="E168" s="360"/>
      <c r="F168" s="348"/>
      <c r="G168" s="272" t="s">
        <v>23</v>
      </c>
      <c r="H168" s="33">
        <v>3</v>
      </c>
      <c r="I168" s="240">
        <v>2.64</v>
      </c>
      <c r="J168" s="15" t="s">
        <v>15</v>
      </c>
      <c r="K168" s="16" t="s">
        <v>16</v>
      </c>
      <c r="L168" s="14"/>
    </row>
    <row r="169" spans="2:12" s="8" customFormat="1" ht="10.199999999999999" x14ac:dyDescent="0.2">
      <c r="B169" s="343"/>
      <c r="C169" s="335"/>
      <c r="D169" s="334" t="s">
        <v>24</v>
      </c>
      <c r="E169" s="358"/>
      <c r="F169" s="346"/>
      <c r="G169" s="271" t="s">
        <v>14</v>
      </c>
      <c r="H169" s="27">
        <v>267</v>
      </c>
      <c r="I169" s="23">
        <v>278</v>
      </c>
      <c r="J169" s="9" t="s">
        <v>15</v>
      </c>
      <c r="K169" s="10" t="s">
        <v>16</v>
      </c>
      <c r="L169" s="14"/>
    </row>
    <row r="170" spans="2:12" s="8" customFormat="1" ht="10.199999999999999" x14ac:dyDescent="0.2">
      <c r="B170" s="343"/>
      <c r="C170" s="335"/>
      <c r="D170" s="335"/>
      <c r="E170" s="359"/>
      <c r="F170" s="347"/>
      <c r="G170" s="271" t="s">
        <v>17</v>
      </c>
      <c r="H170" s="28">
        <v>0</v>
      </c>
      <c r="I170" s="25">
        <v>0</v>
      </c>
      <c r="J170" s="12"/>
      <c r="K170" s="13" t="s">
        <v>16</v>
      </c>
      <c r="L170" s="14"/>
    </row>
    <row r="171" spans="2:12" s="8" customFormat="1" ht="10.199999999999999" x14ac:dyDescent="0.2">
      <c r="B171" s="343"/>
      <c r="C171" s="335"/>
      <c r="D171" s="335"/>
      <c r="E171" s="359"/>
      <c r="F171" s="347"/>
      <c r="G171" s="271" t="s">
        <v>18</v>
      </c>
      <c r="H171" s="28">
        <v>1.2</v>
      </c>
      <c r="I171" s="25">
        <v>1.2</v>
      </c>
      <c r="J171" s="12" t="s">
        <v>19</v>
      </c>
      <c r="K171" s="13" t="s">
        <v>16</v>
      </c>
      <c r="L171" s="14"/>
    </row>
    <row r="172" spans="2:12" s="8" customFormat="1" ht="10.8" thickBot="1" x14ac:dyDescent="0.25">
      <c r="B172" s="343"/>
      <c r="C172" s="335"/>
      <c r="D172" s="336"/>
      <c r="E172" s="360"/>
      <c r="F172" s="348"/>
      <c r="G172" s="272" t="s">
        <v>23</v>
      </c>
      <c r="H172" s="33">
        <v>7</v>
      </c>
      <c r="I172" s="240">
        <v>6.5920800000000002</v>
      </c>
      <c r="J172" s="15" t="s">
        <v>15</v>
      </c>
      <c r="K172" s="16" t="s">
        <v>16</v>
      </c>
      <c r="L172" s="14"/>
    </row>
    <row r="173" spans="2:12" s="8" customFormat="1" ht="10.199999999999999" x14ac:dyDescent="0.2">
      <c r="B173" s="343" t="s">
        <v>10</v>
      </c>
      <c r="C173" s="335"/>
      <c r="D173" s="334" t="s">
        <v>25</v>
      </c>
      <c r="E173" s="358"/>
      <c r="F173" s="346"/>
      <c r="G173" s="271" t="s">
        <v>14</v>
      </c>
      <c r="H173" s="27">
        <v>267</v>
      </c>
      <c r="I173" s="23">
        <v>278</v>
      </c>
      <c r="J173" s="9" t="s">
        <v>15</v>
      </c>
      <c r="K173" s="10" t="s">
        <v>16</v>
      </c>
      <c r="L173" s="14"/>
    </row>
    <row r="174" spans="2:12" s="8" customFormat="1" ht="10.199999999999999" x14ac:dyDescent="0.2">
      <c r="B174" s="343"/>
      <c r="C174" s="335"/>
      <c r="D174" s="335"/>
      <c r="E174" s="359"/>
      <c r="F174" s="347"/>
      <c r="G174" s="271" t="s">
        <v>17</v>
      </c>
      <c r="H174" s="28">
        <v>0</v>
      </c>
      <c r="I174" s="25">
        <v>0</v>
      </c>
      <c r="J174" s="12"/>
      <c r="K174" s="13" t="s">
        <v>16</v>
      </c>
      <c r="L174" s="14"/>
    </row>
    <row r="175" spans="2:12" s="8" customFormat="1" ht="10.199999999999999" x14ac:dyDescent="0.2">
      <c r="B175" s="343"/>
      <c r="C175" s="335"/>
      <c r="D175" s="335"/>
      <c r="E175" s="359"/>
      <c r="F175" s="347"/>
      <c r="G175" s="271" t="s">
        <v>18</v>
      </c>
      <c r="H175" s="260">
        <v>1</v>
      </c>
      <c r="I175" s="276">
        <v>1</v>
      </c>
      <c r="J175" s="12" t="s">
        <v>19</v>
      </c>
      <c r="K175" s="13" t="s">
        <v>16</v>
      </c>
      <c r="L175" s="14"/>
    </row>
    <row r="176" spans="2:12" s="8" customFormat="1" ht="10.8" thickBot="1" x14ac:dyDescent="0.25">
      <c r="B176" s="343"/>
      <c r="C176" s="335"/>
      <c r="D176" s="336"/>
      <c r="E176" s="360"/>
      <c r="F176" s="348"/>
      <c r="G176" s="272" t="s">
        <v>23</v>
      </c>
      <c r="H176" s="33">
        <v>34</v>
      </c>
      <c r="I176" s="240">
        <v>30.76304</v>
      </c>
      <c r="J176" s="15" t="s">
        <v>15</v>
      </c>
      <c r="K176" s="16" t="s">
        <v>16</v>
      </c>
      <c r="L176" s="14"/>
    </row>
    <row r="177" spans="1:131" s="8" customFormat="1" ht="10.199999999999999" x14ac:dyDescent="0.2">
      <c r="B177" s="343"/>
      <c r="C177" s="335" t="s">
        <v>39</v>
      </c>
      <c r="D177" s="335" t="s">
        <v>45</v>
      </c>
      <c r="E177" s="334" t="s">
        <v>37</v>
      </c>
      <c r="F177" s="382" t="s">
        <v>13</v>
      </c>
      <c r="G177" s="271" t="s">
        <v>14</v>
      </c>
      <c r="H177" s="27" t="s">
        <v>46</v>
      </c>
      <c r="I177" s="23" t="s">
        <v>47</v>
      </c>
      <c r="J177" s="9" t="s">
        <v>15</v>
      </c>
      <c r="K177" s="10" t="s">
        <v>16</v>
      </c>
      <c r="L177" s="14" t="s">
        <v>48</v>
      </c>
    </row>
    <row r="178" spans="1:131" s="8" customFormat="1" ht="10.199999999999999" x14ac:dyDescent="0.2">
      <c r="B178" s="343"/>
      <c r="C178" s="335"/>
      <c r="D178" s="335"/>
      <c r="E178" s="335"/>
      <c r="F178" s="383"/>
      <c r="G178" s="271" t="s">
        <v>27</v>
      </c>
      <c r="H178" s="28">
        <v>312</v>
      </c>
      <c r="I178" s="25">
        <v>339</v>
      </c>
      <c r="J178" s="12" t="s">
        <v>15</v>
      </c>
      <c r="K178" s="13" t="s">
        <v>16</v>
      </c>
      <c r="L178" s="14"/>
    </row>
    <row r="179" spans="1:131" s="8" customFormat="1" ht="10.199999999999999" x14ac:dyDescent="0.2">
      <c r="B179" s="343"/>
      <c r="C179" s="335"/>
      <c r="D179" s="335"/>
      <c r="E179" s="335"/>
      <c r="F179" s="383"/>
      <c r="G179" s="271" t="s">
        <v>28</v>
      </c>
      <c r="H179" s="72">
        <v>312</v>
      </c>
      <c r="I179" s="25">
        <v>339</v>
      </c>
      <c r="J179" s="12" t="s">
        <v>15</v>
      </c>
      <c r="K179" s="13" t="s">
        <v>16</v>
      </c>
      <c r="L179" s="14"/>
    </row>
    <row r="180" spans="1:131" s="8" customFormat="1" ht="10.199999999999999" x14ac:dyDescent="0.2">
      <c r="B180" s="343"/>
      <c r="C180" s="335"/>
      <c r="D180" s="335"/>
      <c r="E180" s="335"/>
      <c r="F180" s="383"/>
      <c r="G180" s="271" t="s">
        <v>29</v>
      </c>
      <c r="H180" s="28" t="s">
        <v>49</v>
      </c>
      <c r="I180" s="25" t="s">
        <v>50</v>
      </c>
      <c r="J180" s="12" t="s">
        <v>15</v>
      </c>
      <c r="K180" s="13" t="s">
        <v>16</v>
      </c>
      <c r="L180" s="14"/>
    </row>
    <row r="181" spans="1:131" s="8" customFormat="1" ht="10.199999999999999" x14ac:dyDescent="0.2">
      <c r="B181" s="343"/>
      <c r="C181" s="335"/>
      <c r="D181" s="335"/>
      <c r="E181" s="335"/>
      <c r="F181" s="383"/>
      <c r="G181" s="271" t="s">
        <v>30</v>
      </c>
      <c r="H181" s="28" t="s">
        <v>49</v>
      </c>
      <c r="I181" s="25" t="s">
        <v>50</v>
      </c>
      <c r="J181" s="12" t="s">
        <v>15</v>
      </c>
      <c r="K181" s="13" t="s">
        <v>16</v>
      </c>
      <c r="L181" s="14"/>
    </row>
    <row r="182" spans="1:131" s="8" customFormat="1" ht="10.199999999999999" x14ac:dyDescent="0.2">
      <c r="B182" s="343"/>
      <c r="C182" s="335"/>
      <c r="D182" s="335"/>
      <c r="E182" s="335"/>
      <c r="F182" s="383"/>
      <c r="G182" s="271" t="s">
        <v>31</v>
      </c>
      <c r="H182" s="28" t="s">
        <v>49</v>
      </c>
      <c r="I182" s="25" t="s">
        <v>50</v>
      </c>
      <c r="J182" s="12" t="s">
        <v>15</v>
      </c>
      <c r="K182" s="13" t="s">
        <v>16</v>
      </c>
      <c r="L182" s="14"/>
    </row>
    <row r="183" spans="1:131" s="8" customFormat="1" ht="10.199999999999999" x14ac:dyDescent="0.2">
      <c r="B183" s="343"/>
      <c r="C183" s="335"/>
      <c r="D183" s="335"/>
      <c r="E183" s="335"/>
      <c r="F183" s="383"/>
      <c r="G183" s="271" t="s">
        <v>32</v>
      </c>
      <c r="H183" s="28" t="s">
        <v>51</v>
      </c>
      <c r="I183" s="25" t="s">
        <v>52</v>
      </c>
      <c r="J183" s="12" t="s">
        <v>15</v>
      </c>
      <c r="K183" s="13" t="s">
        <v>16</v>
      </c>
      <c r="L183" s="14"/>
    </row>
    <row r="184" spans="1:131" s="43" customFormat="1" ht="10.199999999999999" x14ac:dyDescent="0.2">
      <c r="A184" s="42"/>
      <c r="B184" s="343"/>
      <c r="C184" s="335"/>
      <c r="D184" s="335"/>
      <c r="E184" s="335"/>
      <c r="F184" s="383"/>
      <c r="G184" s="271" t="s">
        <v>33</v>
      </c>
      <c r="H184" s="28" t="s">
        <v>53</v>
      </c>
      <c r="I184" s="25" t="s">
        <v>54</v>
      </c>
      <c r="J184" s="12" t="s">
        <v>15</v>
      </c>
      <c r="K184" s="13" t="s">
        <v>16</v>
      </c>
      <c r="L184" s="14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</row>
    <row r="185" spans="1:131" s="43" customFormat="1" ht="10.199999999999999" x14ac:dyDescent="0.2">
      <c r="A185" s="42"/>
      <c r="B185" s="343"/>
      <c r="C185" s="335"/>
      <c r="D185" s="335"/>
      <c r="E185" s="335"/>
      <c r="F185" s="383"/>
      <c r="G185" s="271" t="s">
        <v>34</v>
      </c>
      <c r="H185" s="28" t="s">
        <v>53</v>
      </c>
      <c r="I185" s="25" t="s">
        <v>54</v>
      </c>
      <c r="J185" s="12" t="s">
        <v>15</v>
      </c>
      <c r="K185" s="13" t="s">
        <v>16</v>
      </c>
      <c r="L185" s="14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</row>
    <row r="186" spans="1:131" s="8" customFormat="1" ht="10.8" thickBot="1" x14ac:dyDescent="0.25">
      <c r="A186" s="42"/>
      <c r="B186" s="343"/>
      <c r="C186" s="335"/>
      <c r="D186" s="335"/>
      <c r="E186" s="335"/>
      <c r="F186" s="384"/>
      <c r="G186" s="277" t="s">
        <v>17</v>
      </c>
      <c r="H186" s="248">
        <v>0</v>
      </c>
      <c r="I186" s="26">
        <v>0</v>
      </c>
      <c r="J186" s="15"/>
      <c r="K186" s="16" t="s">
        <v>16</v>
      </c>
      <c r="L186" s="14"/>
    </row>
    <row r="187" spans="1:131" s="8" customFormat="1" ht="10.199999999999999" x14ac:dyDescent="0.2">
      <c r="A187" s="42"/>
      <c r="B187" s="343"/>
      <c r="C187" s="335"/>
      <c r="D187" s="335"/>
      <c r="E187" s="335"/>
      <c r="F187" s="382" t="s">
        <v>20</v>
      </c>
      <c r="G187" s="278" t="s">
        <v>14</v>
      </c>
      <c r="H187" s="259" t="s">
        <v>56</v>
      </c>
      <c r="I187" s="23" t="s">
        <v>57</v>
      </c>
      <c r="J187" s="9" t="s">
        <v>15</v>
      </c>
      <c r="K187" s="10" t="s">
        <v>16</v>
      </c>
      <c r="L187" s="14"/>
    </row>
    <row r="188" spans="1:131" s="8" customFormat="1" ht="10.199999999999999" x14ac:dyDescent="0.2">
      <c r="B188" s="343"/>
      <c r="C188" s="335"/>
      <c r="D188" s="335"/>
      <c r="E188" s="335"/>
      <c r="F188" s="383"/>
      <c r="G188" s="271" t="s">
        <v>27</v>
      </c>
      <c r="H188" s="72" t="s">
        <v>58</v>
      </c>
      <c r="I188" s="25" t="s">
        <v>59</v>
      </c>
      <c r="J188" s="12" t="s">
        <v>15</v>
      </c>
      <c r="K188" s="13" t="s">
        <v>16</v>
      </c>
      <c r="L188" s="14"/>
    </row>
    <row r="189" spans="1:131" s="8" customFormat="1" ht="10.199999999999999" x14ac:dyDescent="0.2">
      <c r="B189" s="343"/>
      <c r="C189" s="335"/>
      <c r="D189" s="335"/>
      <c r="E189" s="335"/>
      <c r="F189" s="383"/>
      <c r="G189" s="271" t="s">
        <v>28</v>
      </c>
      <c r="H189" s="72" t="s">
        <v>60</v>
      </c>
      <c r="I189" s="25" t="s">
        <v>57</v>
      </c>
      <c r="J189" s="12" t="s">
        <v>15</v>
      </c>
      <c r="K189" s="13" t="s">
        <v>16</v>
      </c>
      <c r="L189" s="14"/>
    </row>
    <row r="190" spans="1:131" s="8" customFormat="1" ht="10.199999999999999" x14ac:dyDescent="0.2">
      <c r="B190" s="343"/>
      <c r="C190" s="335"/>
      <c r="D190" s="335"/>
      <c r="E190" s="335"/>
      <c r="F190" s="383"/>
      <c r="G190" s="271" t="s">
        <v>29</v>
      </c>
      <c r="H190" s="72" t="s">
        <v>61</v>
      </c>
      <c r="I190" s="25" t="s">
        <v>62</v>
      </c>
      <c r="J190" s="12" t="s">
        <v>15</v>
      </c>
      <c r="K190" s="13" t="s">
        <v>16</v>
      </c>
      <c r="L190" s="14"/>
    </row>
    <row r="191" spans="1:131" s="8" customFormat="1" ht="10.199999999999999" x14ac:dyDescent="0.2">
      <c r="B191" s="343"/>
      <c r="C191" s="335"/>
      <c r="D191" s="335"/>
      <c r="E191" s="335"/>
      <c r="F191" s="383"/>
      <c r="G191" s="271" t="s">
        <v>30</v>
      </c>
      <c r="H191" s="72" t="s">
        <v>63</v>
      </c>
      <c r="I191" s="25" t="s">
        <v>64</v>
      </c>
      <c r="J191" s="12" t="s">
        <v>15</v>
      </c>
      <c r="K191" s="13" t="s">
        <v>16</v>
      </c>
      <c r="L191" s="14"/>
    </row>
    <row r="192" spans="1:131" s="8" customFormat="1" ht="10.199999999999999" x14ac:dyDescent="0.2">
      <c r="B192" s="343"/>
      <c r="C192" s="335"/>
      <c r="D192" s="335"/>
      <c r="E192" s="335"/>
      <c r="F192" s="383"/>
      <c r="G192" s="271" t="s">
        <v>31</v>
      </c>
      <c r="H192" s="72" t="s">
        <v>65</v>
      </c>
      <c r="I192" s="25" t="s">
        <v>66</v>
      </c>
      <c r="J192" s="12" t="s">
        <v>15</v>
      </c>
      <c r="K192" s="13" t="s">
        <v>16</v>
      </c>
      <c r="L192" s="14"/>
    </row>
    <row r="193" spans="2:12" s="8" customFormat="1" ht="10.199999999999999" x14ac:dyDescent="0.2">
      <c r="B193" s="343"/>
      <c r="C193" s="335"/>
      <c r="D193" s="335"/>
      <c r="E193" s="335"/>
      <c r="F193" s="383"/>
      <c r="G193" s="271" t="s">
        <v>32</v>
      </c>
      <c r="H193" s="72" t="s">
        <v>67</v>
      </c>
      <c r="I193" s="25" t="s">
        <v>68</v>
      </c>
      <c r="J193" s="12" t="s">
        <v>15</v>
      </c>
      <c r="K193" s="13" t="s">
        <v>16</v>
      </c>
      <c r="L193" s="14"/>
    </row>
    <row r="194" spans="2:12" s="8" customFormat="1" ht="10.199999999999999" x14ac:dyDescent="0.2">
      <c r="B194" s="343"/>
      <c r="C194" s="335"/>
      <c r="D194" s="335"/>
      <c r="E194" s="335"/>
      <c r="F194" s="383"/>
      <c r="G194" s="271" t="s">
        <v>33</v>
      </c>
      <c r="H194" s="72" t="s">
        <v>69</v>
      </c>
      <c r="I194" s="25" t="s">
        <v>70</v>
      </c>
      <c r="J194" s="12" t="s">
        <v>15</v>
      </c>
      <c r="K194" s="13" t="s">
        <v>16</v>
      </c>
      <c r="L194" s="14"/>
    </row>
    <row r="195" spans="2:12" s="8" customFormat="1" ht="10.199999999999999" x14ac:dyDescent="0.2">
      <c r="B195" s="343"/>
      <c r="C195" s="335"/>
      <c r="D195" s="335"/>
      <c r="E195" s="335"/>
      <c r="F195" s="383"/>
      <c r="G195" s="271" t="s">
        <v>34</v>
      </c>
      <c r="H195" s="72" t="s">
        <v>69</v>
      </c>
      <c r="I195" s="25" t="s">
        <v>70</v>
      </c>
      <c r="J195" s="12" t="s">
        <v>15</v>
      </c>
      <c r="K195" s="13" t="s">
        <v>16</v>
      </c>
      <c r="L195" s="14"/>
    </row>
    <row r="196" spans="2:12" s="8" customFormat="1" ht="10.8" thickBot="1" x14ac:dyDescent="0.25">
      <c r="B196" s="343"/>
      <c r="C196" s="335"/>
      <c r="D196" s="335"/>
      <c r="E196" s="335"/>
      <c r="F196" s="384"/>
      <c r="G196" s="272" t="s">
        <v>17</v>
      </c>
      <c r="H196" s="33">
        <v>0</v>
      </c>
      <c r="I196" s="26">
        <v>0</v>
      </c>
      <c r="J196" s="15"/>
      <c r="K196" s="16" t="s">
        <v>16</v>
      </c>
      <c r="L196" s="14"/>
    </row>
    <row r="197" spans="2:12" s="8" customFormat="1" ht="10.199999999999999" x14ac:dyDescent="0.2">
      <c r="B197" s="343"/>
      <c r="C197" s="335"/>
      <c r="D197" s="335"/>
      <c r="E197" s="335"/>
      <c r="F197" s="382" t="s">
        <v>40</v>
      </c>
      <c r="G197" s="271" t="s">
        <v>14</v>
      </c>
      <c r="H197" s="259" t="s">
        <v>72</v>
      </c>
      <c r="I197" s="23" t="s">
        <v>73</v>
      </c>
      <c r="J197" s="9" t="s">
        <v>15</v>
      </c>
      <c r="K197" s="10" t="s">
        <v>16</v>
      </c>
      <c r="L197" s="14"/>
    </row>
    <row r="198" spans="2:12" s="8" customFormat="1" ht="10.199999999999999" x14ac:dyDescent="0.2">
      <c r="B198" s="343"/>
      <c r="C198" s="335"/>
      <c r="D198" s="335"/>
      <c r="E198" s="335"/>
      <c r="F198" s="383"/>
      <c r="G198" s="271" t="s">
        <v>27</v>
      </c>
      <c r="H198" s="72" t="s">
        <v>74</v>
      </c>
      <c r="I198" s="25" t="s">
        <v>75</v>
      </c>
      <c r="J198" s="12" t="s">
        <v>15</v>
      </c>
      <c r="K198" s="13" t="s">
        <v>16</v>
      </c>
      <c r="L198" s="14"/>
    </row>
    <row r="199" spans="2:12" s="8" customFormat="1" ht="10.199999999999999" x14ac:dyDescent="0.2">
      <c r="B199" s="343"/>
      <c r="C199" s="335"/>
      <c r="D199" s="335"/>
      <c r="E199" s="335"/>
      <c r="F199" s="383"/>
      <c r="G199" s="271" t="s">
        <v>28</v>
      </c>
      <c r="H199" s="72" t="s">
        <v>72</v>
      </c>
      <c r="I199" s="25" t="s">
        <v>76</v>
      </c>
      <c r="J199" s="12" t="s">
        <v>15</v>
      </c>
      <c r="K199" s="13" t="s">
        <v>16</v>
      </c>
      <c r="L199" s="14"/>
    </row>
    <row r="200" spans="2:12" s="8" customFormat="1" ht="10.199999999999999" x14ac:dyDescent="0.2">
      <c r="B200" s="343"/>
      <c r="C200" s="335"/>
      <c r="D200" s="335"/>
      <c r="E200" s="335"/>
      <c r="F200" s="383"/>
      <c r="G200" s="271" t="s">
        <v>29</v>
      </c>
      <c r="H200" s="72" t="s">
        <v>77</v>
      </c>
      <c r="I200" s="25" t="s">
        <v>78</v>
      </c>
      <c r="J200" s="12" t="s">
        <v>15</v>
      </c>
      <c r="K200" s="13" t="s">
        <v>16</v>
      </c>
      <c r="L200" s="14"/>
    </row>
    <row r="201" spans="2:12" s="8" customFormat="1" ht="10.199999999999999" x14ac:dyDescent="0.2">
      <c r="B201" s="343"/>
      <c r="C201" s="335"/>
      <c r="D201" s="335"/>
      <c r="E201" s="335"/>
      <c r="F201" s="383"/>
      <c r="G201" s="271" t="s">
        <v>30</v>
      </c>
      <c r="H201" s="72" t="s">
        <v>79</v>
      </c>
      <c r="I201" s="25" t="s">
        <v>80</v>
      </c>
      <c r="J201" s="12" t="s">
        <v>15</v>
      </c>
      <c r="K201" s="13" t="s">
        <v>16</v>
      </c>
      <c r="L201" s="14"/>
    </row>
    <row r="202" spans="2:12" s="8" customFormat="1" ht="10.199999999999999" x14ac:dyDescent="0.2">
      <c r="B202" s="343"/>
      <c r="C202" s="335"/>
      <c r="D202" s="335"/>
      <c r="E202" s="335"/>
      <c r="F202" s="383"/>
      <c r="G202" s="271" t="s">
        <v>31</v>
      </c>
      <c r="H202" s="72" t="s">
        <v>81</v>
      </c>
      <c r="I202" s="25" t="s">
        <v>82</v>
      </c>
      <c r="J202" s="12" t="s">
        <v>15</v>
      </c>
      <c r="K202" s="13" t="s">
        <v>16</v>
      </c>
      <c r="L202" s="14"/>
    </row>
    <row r="203" spans="2:12" s="8" customFormat="1" ht="10.199999999999999" x14ac:dyDescent="0.2">
      <c r="B203" s="343"/>
      <c r="C203" s="335"/>
      <c r="D203" s="335"/>
      <c r="E203" s="335"/>
      <c r="F203" s="383"/>
      <c r="G203" s="271" t="s">
        <v>32</v>
      </c>
      <c r="H203" s="72" t="s">
        <v>83</v>
      </c>
      <c r="I203" s="25" t="s">
        <v>84</v>
      </c>
      <c r="J203" s="12" t="s">
        <v>15</v>
      </c>
      <c r="K203" s="13" t="s">
        <v>16</v>
      </c>
      <c r="L203" s="14"/>
    </row>
    <row r="204" spans="2:12" s="8" customFormat="1" ht="10.199999999999999" x14ac:dyDescent="0.2">
      <c r="B204" s="343"/>
      <c r="C204" s="335"/>
      <c r="D204" s="335"/>
      <c r="E204" s="335"/>
      <c r="F204" s="383"/>
      <c r="G204" s="271" t="s">
        <v>33</v>
      </c>
      <c r="H204" s="72" t="s">
        <v>85</v>
      </c>
      <c r="I204" s="25" t="s">
        <v>86</v>
      </c>
      <c r="J204" s="12" t="s">
        <v>15</v>
      </c>
      <c r="K204" s="13" t="s">
        <v>16</v>
      </c>
      <c r="L204" s="14"/>
    </row>
    <row r="205" spans="2:12" s="8" customFormat="1" ht="10.199999999999999" x14ac:dyDescent="0.2">
      <c r="B205" s="343"/>
      <c r="C205" s="335"/>
      <c r="D205" s="335"/>
      <c r="E205" s="335"/>
      <c r="F205" s="383"/>
      <c r="G205" s="271" t="s">
        <v>34</v>
      </c>
      <c r="H205" s="72" t="s">
        <v>85</v>
      </c>
      <c r="I205" s="25" t="s">
        <v>87</v>
      </c>
      <c r="J205" s="12" t="s">
        <v>15</v>
      </c>
      <c r="K205" s="13" t="s">
        <v>16</v>
      </c>
      <c r="L205" s="14"/>
    </row>
    <row r="206" spans="2:12" s="8" customFormat="1" ht="10.8" thickBot="1" x14ac:dyDescent="0.25">
      <c r="B206" s="343"/>
      <c r="C206" s="335"/>
      <c r="D206" s="335"/>
      <c r="E206" s="336"/>
      <c r="F206" s="384"/>
      <c r="G206" s="272" t="s">
        <v>17</v>
      </c>
      <c r="H206" s="33">
        <v>0</v>
      </c>
      <c r="I206" s="26">
        <v>0</v>
      </c>
      <c r="J206" s="15"/>
      <c r="K206" s="16" t="s">
        <v>16</v>
      </c>
      <c r="L206" s="14"/>
    </row>
    <row r="207" spans="2:12" s="8" customFormat="1" ht="11.25" hidden="1" customHeight="1" x14ac:dyDescent="0.2">
      <c r="B207" s="343"/>
      <c r="C207" s="279"/>
      <c r="D207" s="335"/>
      <c r="E207" s="335" t="s">
        <v>35</v>
      </c>
      <c r="F207" s="334" t="s">
        <v>13</v>
      </c>
      <c r="G207" s="274" t="s">
        <v>14</v>
      </c>
      <c r="H207" s="23" t="s">
        <v>46</v>
      </c>
      <c r="I207" s="23" t="s">
        <v>47</v>
      </c>
      <c r="J207" s="20"/>
      <c r="K207" s="10" t="s">
        <v>16</v>
      </c>
      <c r="L207" s="14"/>
    </row>
    <row r="208" spans="2:12" s="8" customFormat="1" ht="12" hidden="1" customHeight="1" thickBot="1" x14ac:dyDescent="0.25">
      <c r="B208" s="343"/>
      <c r="C208" s="279"/>
      <c r="D208" s="335"/>
      <c r="E208" s="335"/>
      <c r="F208" s="335"/>
      <c r="G208" s="37" t="s">
        <v>27</v>
      </c>
      <c r="H208" s="25">
        <v>312</v>
      </c>
      <c r="I208" s="25">
        <v>339</v>
      </c>
      <c r="J208" s="12"/>
      <c r="K208" s="13" t="s">
        <v>16</v>
      </c>
      <c r="L208" s="14"/>
    </row>
    <row r="209" spans="2:12" s="8" customFormat="1" ht="12" hidden="1" customHeight="1" thickBot="1" x14ac:dyDescent="0.25">
      <c r="B209" s="343"/>
      <c r="C209" s="279"/>
      <c r="D209" s="335"/>
      <c r="E209" s="335"/>
      <c r="F209" s="335"/>
      <c r="G209" s="37" t="s">
        <v>28</v>
      </c>
      <c r="H209" s="40">
        <v>312</v>
      </c>
      <c r="I209" s="25">
        <v>339</v>
      </c>
      <c r="J209" s="12"/>
      <c r="K209" s="13" t="s">
        <v>16</v>
      </c>
      <c r="L209" s="14"/>
    </row>
    <row r="210" spans="2:12" s="8" customFormat="1" ht="11.25" hidden="1" customHeight="1" x14ac:dyDescent="0.2">
      <c r="B210" s="343"/>
      <c r="C210" s="279"/>
      <c r="D210" s="335"/>
      <c r="E210" s="335"/>
      <c r="F210" s="335"/>
      <c r="G210" s="37" t="s">
        <v>29</v>
      </c>
      <c r="H210" s="25" t="s">
        <v>49</v>
      </c>
      <c r="I210" s="25" t="s">
        <v>50</v>
      </c>
      <c r="J210" s="12"/>
      <c r="K210" s="13" t="s">
        <v>16</v>
      </c>
      <c r="L210" s="14"/>
    </row>
    <row r="211" spans="2:12" s="8" customFormat="1" ht="11.25" hidden="1" customHeight="1" x14ac:dyDescent="0.2">
      <c r="B211" s="343"/>
      <c r="C211" s="279"/>
      <c r="D211" s="335"/>
      <c r="E211" s="335"/>
      <c r="F211" s="335"/>
      <c r="G211" s="37" t="s">
        <v>30</v>
      </c>
      <c r="H211" s="25" t="s">
        <v>49</v>
      </c>
      <c r="I211" s="25" t="s">
        <v>50</v>
      </c>
      <c r="J211" s="12"/>
      <c r="K211" s="13" t="s">
        <v>16</v>
      </c>
      <c r="L211" s="14"/>
    </row>
    <row r="212" spans="2:12" s="8" customFormat="1" ht="11.25" hidden="1" customHeight="1" x14ac:dyDescent="0.2">
      <c r="B212" s="343"/>
      <c r="C212" s="279"/>
      <c r="D212" s="335"/>
      <c r="E212" s="335"/>
      <c r="F212" s="335"/>
      <c r="G212" s="37" t="s">
        <v>31</v>
      </c>
      <c r="H212" s="25" t="s">
        <v>49</v>
      </c>
      <c r="I212" s="25" t="s">
        <v>50</v>
      </c>
      <c r="J212" s="12"/>
      <c r="K212" s="13" t="s">
        <v>16</v>
      </c>
      <c r="L212" s="14"/>
    </row>
    <row r="213" spans="2:12" s="8" customFormat="1" ht="11.25" hidden="1" customHeight="1" x14ac:dyDescent="0.2">
      <c r="B213" s="343"/>
      <c r="C213" s="279"/>
      <c r="D213" s="335"/>
      <c r="E213" s="335"/>
      <c r="F213" s="335"/>
      <c r="G213" s="37" t="s">
        <v>32</v>
      </c>
      <c r="H213" s="25" t="s">
        <v>51</v>
      </c>
      <c r="I213" s="25" t="s">
        <v>52</v>
      </c>
      <c r="J213" s="12"/>
      <c r="K213" s="13" t="s">
        <v>16</v>
      </c>
      <c r="L213" s="14"/>
    </row>
    <row r="214" spans="2:12" s="8" customFormat="1" ht="11.25" hidden="1" customHeight="1" x14ac:dyDescent="0.2">
      <c r="B214" s="343"/>
      <c r="C214" s="279"/>
      <c r="D214" s="335"/>
      <c r="E214" s="335"/>
      <c r="F214" s="335"/>
      <c r="G214" s="37" t="s">
        <v>33</v>
      </c>
      <c r="H214" s="25" t="s">
        <v>53</v>
      </c>
      <c r="I214" s="25" t="s">
        <v>54</v>
      </c>
      <c r="J214" s="12"/>
      <c r="K214" s="13" t="s">
        <v>16</v>
      </c>
      <c r="L214" s="14"/>
    </row>
    <row r="215" spans="2:12" s="8" customFormat="1" ht="11.25" hidden="1" customHeight="1" x14ac:dyDescent="0.2">
      <c r="B215" s="343"/>
      <c r="C215" s="279"/>
      <c r="D215" s="335"/>
      <c r="E215" s="335"/>
      <c r="F215" s="335"/>
      <c r="G215" s="37" t="s">
        <v>34</v>
      </c>
      <c r="H215" s="25" t="s">
        <v>53</v>
      </c>
      <c r="I215" s="25" t="s">
        <v>54</v>
      </c>
      <c r="J215" s="12"/>
      <c r="K215" s="13" t="s">
        <v>16</v>
      </c>
      <c r="L215" s="14"/>
    </row>
    <row r="216" spans="2:12" s="8" customFormat="1" ht="12" hidden="1" customHeight="1" thickBot="1" x14ac:dyDescent="0.25">
      <c r="B216" s="343"/>
      <c r="C216" s="279"/>
      <c r="D216" s="335"/>
      <c r="E216" s="335"/>
      <c r="F216" s="336"/>
      <c r="G216" s="38" t="s">
        <v>17</v>
      </c>
      <c r="H216" s="44">
        <v>0</v>
      </c>
      <c r="I216" s="26">
        <v>0</v>
      </c>
      <c r="J216" s="12"/>
      <c r="K216" s="16" t="s">
        <v>16</v>
      </c>
      <c r="L216" s="14"/>
    </row>
    <row r="217" spans="2:12" s="8" customFormat="1" ht="12" hidden="1" customHeight="1" thickBot="1" x14ac:dyDescent="0.25">
      <c r="B217" s="343"/>
      <c r="C217" s="279"/>
      <c r="D217" s="335"/>
      <c r="E217" s="335"/>
      <c r="F217" s="334" t="s">
        <v>55</v>
      </c>
      <c r="G217" s="280" t="s">
        <v>14</v>
      </c>
      <c r="H217" s="45" t="s">
        <v>56</v>
      </c>
      <c r="I217" s="23" t="s">
        <v>57</v>
      </c>
      <c r="J217" s="12"/>
      <c r="K217" s="10" t="s">
        <v>16</v>
      </c>
      <c r="L217" s="14"/>
    </row>
    <row r="218" spans="2:12" s="8" customFormat="1" ht="11.25" hidden="1" customHeight="1" x14ac:dyDescent="0.2">
      <c r="B218" s="343"/>
      <c r="C218" s="279"/>
      <c r="D218" s="335"/>
      <c r="E218" s="335"/>
      <c r="F218" s="335"/>
      <c r="G218" s="37" t="s">
        <v>27</v>
      </c>
      <c r="H218" s="40" t="s">
        <v>58</v>
      </c>
      <c r="I218" s="25" t="s">
        <v>59</v>
      </c>
      <c r="J218" s="12"/>
      <c r="K218" s="13" t="s">
        <v>16</v>
      </c>
      <c r="L218" s="14"/>
    </row>
    <row r="219" spans="2:12" s="8" customFormat="1" ht="13.5" hidden="1" customHeight="1" x14ac:dyDescent="0.2">
      <c r="B219" s="343"/>
      <c r="C219" s="279"/>
      <c r="D219" s="335"/>
      <c r="E219" s="335"/>
      <c r="F219" s="335"/>
      <c r="G219" s="37" t="s">
        <v>28</v>
      </c>
      <c r="H219" s="40" t="s">
        <v>60</v>
      </c>
      <c r="I219" s="25" t="s">
        <v>57</v>
      </c>
      <c r="J219" s="12"/>
      <c r="K219" s="13" t="s">
        <v>16</v>
      </c>
      <c r="L219" s="14"/>
    </row>
    <row r="220" spans="2:12" s="8" customFormat="1" ht="14.25" hidden="1" customHeight="1" x14ac:dyDescent="0.2">
      <c r="B220" s="343"/>
      <c r="C220" s="279"/>
      <c r="D220" s="335"/>
      <c r="E220" s="335"/>
      <c r="F220" s="335"/>
      <c r="G220" s="37" t="s">
        <v>29</v>
      </c>
      <c r="H220" s="40" t="s">
        <v>61</v>
      </c>
      <c r="I220" s="25" t="s">
        <v>62</v>
      </c>
      <c r="J220" s="12"/>
      <c r="K220" s="13" t="s">
        <v>16</v>
      </c>
      <c r="L220" s="14"/>
    </row>
    <row r="221" spans="2:12" s="8" customFormat="1" ht="15" hidden="1" customHeight="1" x14ac:dyDescent="0.2">
      <c r="B221" s="343"/>
      <c r="C221" s="279"/>
      <c r="D221" s="335"/>
      <c r="E221" s="335"/>
      <c r="F221" s="335"/>
      <c r="G221" s="37" t="s">
        <v>30</v>
      </c>
      <c r="H221" s="40" t="s">
        <v>63</v>
      </c>
      <c r="I221" s="25" t="s">
        <v>64</v>
      </c>
      <c r="J221" s="12"/>
      <c r="K221" s="13" t="s">
        <v>16</v>
      </c>
      <c r="L221" s="14"/>
    </row>
    <row r="222" spans="2:12" s="8" customFormat="1" ht="15" hidden="1" customHeight="1" x14ac:dyDescent="0.2">
      <c r="B222" s="343"/>
      <c r="C222" s="279"/>
      <c r="D222" s="335"/>
      <c r="E222" s="335"/>
      <c r="F222" s="335"/>
      <c r="G222" s="37" t="s">
        <v>31</v>
      </c>
      <c r="H222" s="40" t="s">
        <v>65</v>
      </c>
      <c r="I222" s="25" t="s">
        <v>66</v>
      </c>
      <c r="J222" s="12"/>
      <c r="K222" s="13" t="s">
        <v>16</v>
      </c>
      <c r="L222" s="14"/>
    </row>
    <row r="223" spans="2:12" s="8" customFormat="1" ht="14.25" hidden="1" customHeight="1" x14ac:dyDescent="0.2">
      <c r="B223" s="343"/>
      <c r="C223" s="279"/>
      <c r="D223" s="335"/>
      <c r="E223" s="335"/>
      <c r="F223" s="335"/>
      <c r="G223" s="37" t="s">
        <v>32</v>
      </c>
      <c r="H223" s="40" t="s">
        <v>67</v>
      </c>
      <c r="I223" s="25" t="s">
        <v>68</v>
      </c>
      <c r="J223" s="12"/>
      <c r="K223" s="13" t="s">
        <v>16</v>
      </c>
      <c r="L223" s="14"/>
    </row>
    <row r="224" spans="2:12" s="8" customFormat="1" ht="15.75" hidden="1" customHeight="1" x14ac:dyDescent="0.2">
      <c r="B224" s="343"/>
      <c r="C224" s="279"/>
      <c r="D224" s="335"/>
      <c r="E224" s="335"/>
      <c r="F224" s="335"/>
      <c r="G224" s="37" t="s">
        <v>33</v>
      </c>
      <c r="H224" s="40" t="s">
        <v>69</v>
      </c>
      <c r="I224" s="25" t="s">
        <v>70</v>
      </c>
      <c r="J224" s="12"/>
      <c r="K224" s="13" t="s">
        <v>16</v>
      </c>
      <c r="L224" s="14"/>
    </row>
    <row r="225" spans="1:81" s="8" customFormat="1" ht="12" hidden="1" customHeight="1" x14ac:dyDescent="0.2">
      <c r="B225" s="343"/>
      <c r="C225" s="279"/>
      <c r="D225" s="335"/>
      <c r="E225" s="335"/>
      <c r="F225" s="335"/>
      <c r="G225" s="37" t="s">
        <v>34</v>
      </c>
      <c r="H225" s="40" t="s">
        <v>69</v>
      </c>
      <c r="I225" s="25" t="s">
        <v>70</v>
      </c>
      <c r="J225" s="12"/>
      <c r="K225" s="13" t="s">
        <v>16</v>
      </c>
      <c r="L225" s="14"/>
    </row>
    <row r="226" spans="1:81" s="8" customFormat="1" ht="12" hidden="1" customHeight="1" x14ac:dyDescent="0.2">
      <c r="B226" s="345"/>
      <c r="C226" s="281"/>
      <c r="D226" s="336"/>
      <c r="E226" s="336"/>
      <c r="F226" s="336"/>
      <c r="G226" s="38" t="s">
        <v>17</v>
      </c>
      <c r="H226" s="26">
        <v>0</v>
      </c>
      <c r="I226" s="26">
        <v>0</v>
      </c>
      <c r="J226" s="12"/>
      <c r="K226" s="16" t="s">
        <v>16</v>
      </c>
      <c r="L226" s="14"/>
    </row>
    <row r="227" spans="1:81" s="8" customFormat="1" ht="12" hidden="1" customHeight="1" x14ac:dyDescent="0.2">
      <c r="B227" s="344" t="s">
        <v>10</v>
      </c>
      <c r="C227" s="334" t="s">
        <v>39</v>
      </c>
      <c r="D227" s="334" t="s">
        <v>45</v>
      </c>
      <c r="E227" s="334" t="s">
        <v>35</v>
      </c>
      <c r="F227" s="334" t="s">
        <v>71</v>
      </c>
      <c r="G227" s="280" t="s">
        <v>14</v>
      </c>
      <c r="H227" s="45" t="s">
        <v>72</v>
      </c>
      <c r="I227" s="23" t="s">
        <v>73</v>
      </c>
      <c r="J227" s="12"/>
      <c r="K227" s="10" t="s">
        <v>16</v>
      </c>
      <c r="L227" s="14"/>
    </row>
    <row r="228" spans="1:81" s="8" customFormat="1" ht="12" hidden="1" customHeight="1" x14ac:dyDescent="0.2">
      <c r="B228" s="343"/>
      <c r="C228" s="335"/>
      <c r="D228" s="335"/>
      <c r="E228" s="335"/>
      <c r="F228" s="335"/>
      <c r="G228" s="37" t="s">
        <v>27</v>
      </c>
      <c r="H228" s="40" t="s">
        <v>74</v>
      </c>
      <c r="I228" s="25" t="s">
        <v>75</v>
      </c>
      <c r="J228" s="12"/>
      <c r="K228" s="13" t="s">
        <v>16</v>
      </c>
      <c r="L228" s="14"/>
    </row>
    <row r="229" spans="1:81" s="8" customFormat="1" ht="12" hidden="1" customHeight="1" x14ac:dyDescent="0.2">
      <c r="B229" s="343"/>
      <c r="C229" s="335"/>
      <c r="D229" s="335"/>
      <c r="E229" s="335"/>
      <c r="F229" s="335"/>
      <c r="G229" s="37" t="s">
        <v>28</v>
      </c>
      <c r="H229" s="40" t="s">
        <v>72</v>
      </c>
      <c r="I229" s="25" t="s">
        <v>76</v>
      </c>
      <c r="J229" s="12"/>
      <c r="K229" s="13" t="s">
        <v>16</v>
      </c>
      <c r="L229" s="46"/>
    </row>
    <row r="230" spans="1:81" s="8" customFormat="1" ht="12" hidden="1" customHeight="1" x14ac:dyDescent="0.2">
      <c r="B230" s="343"/>
      <c r="C230" s="335"/>
      <c r="D230" s="335"/>
      <c r="E230" s="335"/>
      <c r="F230" s="335"/>
      <c r="G230" s="37" t="s">
        <v>88</v>
      </c>
      <c r="H230" s="40" t="s">
        <v>77</v>
      </c>
      <c r="I230" s="25" t="s">
        <v>78</v>
      </c>
      <c r="J230" s="12"/>
      <c r="K230" s="13" t="s">
        <v>16</v>
      </c>
      <c r="L230" s="46"/>
    </row>
    <row r="231" spans="1:81" s="8" customFormat="1" ht="12" hidden="1" customHeight="1" x14ac:dyDescent="0.2">
      <c r="B231" s="343"/>
      <c r="C231" s="335"/>
      <c r="D231" s="335"/>
      <c r="E231" s="335"/>
      <c r="F231" s="335"/>
      <c r="G231" s="37" t="s">
        <v>89</v>
      </c>
      <c r="H231" s="40" t="s">
        <v>79</v>
      </c>
      <c r="I231" s="25" t="s">
        <v>80</v>
      </c>
      <c r="J231" s="12"/>
      <c r="K231" s="13" t="s">
        <v>16</v>
      </c>
      <c r="L231" s="46"/>
    </row>
    <row r="232" spans="1:81" s="8" customFormat="1" ht="12" hidden="1" customHeight="1" x14ac:dyDescent="0.2">
      <c r="B232" s="343"/>
      <c r="C232" s="335"/>
      <c r="D232" s="335"/>
      <c r="E232" s="335"/>
      <c r="F232" s="335"/>
      <c r="G232" s="37" t="s">
        <v>90</v>
      </c>
      <c r="H232" s="40" t="s">
        <v>81</v>
      </c>
      <c r="I232" s="25" t="s">
        <v>82</v>
      </c>
      <c r="J232" s="12"/>
      <c r="K232" s="13" t="s">
        <v>16</v>
      </c>
      <c r="L232" s="46"/>
    </row>
    <row r="233" spans="1:81" s="8" customFormat="1" ht="12" hidden="1" customHeight="1" x14ac:dyDescent="0.2">
      <c r="B233" s="343"/>
      <c r="C233" s="335"/>
      <c r="D233" s="335"/>
      <c r="E233" s="335"/>
      <c r="F233" s="335"/>
      <c r="G233" s="37" t="s">
        <v>91</v>
      </c>
      <c r="H233" s="40" t="s">
        <v>83</v>
      </c>
      <c r="I233" s="25" t="s">
        <v>84</v>
      </c>
      <c r="J233" s="12"/>
      <c r="K233" s="13" t="s">
        <v>16</v>
      </c>
      <c r="L233" s="46"/>
    </row>
    <row r="234" spans="1:81" s="8" customFormat="1" ht="12" hidden="1" customHeight="1" x14ac:dyDescent="0.2">
      <c r="B234" s="343"/>
      <c r="C234" s="335"/>
      <c r="D234" s="335"/>
      <c r="E234" s="335"/>
      <c r="F234" s="335"/>
      <c r="G234" s="37" t="s">
        <v>92</v>
      </c>
      <c r="H234" s="40" t="s">
        <v>85</v>
      </c>
      <c r="I234" s="25" t="s">
        <v>86</v>
      </c>
      <c r="J234" s="12"/>
      <c r="K234" s="13" t="s">
        <v>16</v>
      </c>
      <c r="L234" s="14"/>
    </row>
    <row r="235" spans="1:81" s="8" customFormat="1" ht="12" hidden="1" customHeight="1" x14ac:dyDescent="0.2">
      <c r="B235" s="343"/>
      <c r="C235" s="335"/>
      <c r="D235" s="335"/>
      <c r="E235" s="335"/>
      <c r="F235" s="335"/>
      <c r="G235" s="37" t="s">
        <v>93</v>
      </c>
      <c r="H235" s="40" t="s">
        <v>85</v>
      </c>
      <c r="I235" s="25" t="s">
        <v>87</v>
      </c>
      <c r="J235" s="12"/>
      <c r="K235" s="13" t="s">
        <v>16</v>
      </c>
      <c r="L235" s="14"/>
    </row>
    <row r="236" spans="1:81" s="8" customFormat="1" ht="12" hidden="1" customHeight="1" x14ac:dyDescent="0.2">
      <c r="B236" s="345"/>
      <c r="C236" s="336"/>
      <c r="D236" s="336"/>
      <c r="E236" s="336"/>
      <c r="F236" s="336"/>
      <c r="G236" s="38" t="s">
        <v>17</v>
      </c>
      <c r="H236" s="26">
        <v>0</v>
      </c>
      <c r="I236" s="26">
        <v>0</v>
      </c>
      <c r="J236" s="22"/>
      <c r="K236" s="16" t="s">
        <v>16</v>
      </c>
      <c r="L236" s="47"/>
    </row>
    <row r="237" spans="1:81" s="8" customFormat="1" ht="10.199999999999999" x14ac:dyDescent="0.2">
      <c r="B237" s="344" t="s">
        <v>94</v>
      </c>
      <c r="C237" s="334" t="s">
        <v>95</v>
      </c>
      <c r="D237" s="282"/>
      <c r="E237" s="86"/>
      <c r="F237" s="283"/>
      <c r="G237" s="18" t="s">
        <v>96</v>
      </c>
      <c r="H237" s="48">
        <v>86</v>
      </c>
      <c r="I237" s="48">
        <v>3</v>
      </c>
      <c r="J237" s="9" t="s">
        <v>97</v>
      </c>
      <c r="K237" s="13" t="s">
        <v>16</v>
      </c>
      <c r="L237" s="47"/>
    </row>
    <row r="238" spans="1:81" s="8" customFormat="1" ht="10.199999999999999" x14ac:dyDescent="0.2">
      <c r="B238" s="343"/>
      <c r="C238" s="335"/>
      <c r="D238" s="283"/>
      <c r="E238" s="71"/>
      <c r="F238" s="283"/>
      <c r="G238" s="18" t="s">
        <v>98</v>
      </c>
      <c r="H238" s="25">
        <v>43</v>
      </c>
      <c r="I238" s="48">
        <v>0</v>
      </c>
      <c r="J238" s="12" t="s">
        <v>97</v>
      </c>
      <c r="K238" s="13" t="s">
        <v>16</v>
      </c>
      <c r="L238" s="47"/>
    </row>
    <row r="239" spans="1:81" s="8" customFormat="1" ht="10.199999999999999" x14ac:dyDescent="0.2">
      <c r="B239" s="343"/>
      <c r="C239" s="335"/>
      <c r="D239" s="283"/>
      <c r="E239" s="71"/>
      <c r="F239" s="283"/>
      <c r="G239" s="18" t="s">
        <v>99</v>
      </c>
      <c r="H239" s="25">
        <v>0</v>
      </c>
      <c r="I239" s="48">
        <v>0</v>
      </c>
      <c r="J239" s="12" t="s">
        <v>97</v>
      </c>
      <c r="K239" s="13" t="s">
        <v>16</v>
      </c>
      <c r="L239" s="47"/>
    </row>
    <row r="240" spans="1:81" s="8" customFormat="1" ht="15" thickBot="1" x14ac:dyDescent="0.35">
      <c r="A240" s="49"/>
      <c r="B240" s="343"/>
      <c r="C240" s="335"/>
      <c r="D240" s="283"/>
      <c r="E240" s="71"/>
      <c r="F240" s="283"/>
      <c r="G240" s="18" t="s">
        <v>100</v>
      </c>
      <c r="H240" s="40">
        <v>1.1399999999999999</v>
      </c>
      <c r="I240" s="50">
        <v>7</v>
      </c>
      <c r="J240" s="15" t="s">
        <v>97</v>
      </c>
      <c r="K240" s="41" t="s">
        <v>16</v>
      </c>
      <c r="L240" s="51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</row>
    <row r="241" spans="1:81" s="54" customFormat="1" ht="10.199999999999999" customHeight="1" x14ac:dyDescent="0.3">
      <c r="A241" s="52"/>
      <c r="B241" s="343"/>
      <c r="C241" s="334" t="s">
        <v>101</v>
      </c>
      <c r="D241" s="284"/>
      <c r="E241" s="86"/>
      <c r="F241" s="285"/>
      <c r="G241" s="270" t="s">
        <v>96</v>
      </c>
      <c r="H241" s="27">
        <v>97</v>
      </c>
      <c r="I241" s="23">
        <v>3</v>
      </c>
      <c r="J241" s="9" t="s">
        <v>97</v>
      </c>
      <c r="K241" s="10" t="s">
        <v>16</v>
      </c>
      <c r="L241" s="53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</row>
    <row r="242" spans="1:81" s="49" customFormat="1" ht="10.199999999999999" customHeight="1" x14ac:dyDescent="0.3">
      <c r="A242" s="52"/>
      <c r="B242" s="343"/>
      <c r="C242" s="335"/>
      <c r="D242" s="283"/>
      <c r="E242" s="71"/>
      <c r="F242" s="283"/>
      <c r="G242" s="271" t="s">
        <v>98</v>
      </c>
      <c r="H242" s="28">
        <v>62</v>
      </c>
      <c r="I242" s="25">
        <v>1719</v>
      </c>
      <c r="J242" s="12" t="s">
        <v>97</v>
      </c>
      <c r="K242" s="55" t="s">
        <v>16</v>
      </c>
      <c r="L242" s="56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</row>
    <row r="243" spans="1:81" s="49" customFormat="1" ht="10.199999999999999" customHeight="1" x14ac:dyDescent="0.3">
      <c r="A243" s="52"/>
      <c r="B243" s="343"/>
      <c r="C243" s="335"/>
      <c r="D243" s="283"/>
      <c r="E243" s="71"/>
      <c r="F243" s="283"/>
      <c r="G243" s="271" t="s">
        <v>99</v>
      </c>
      <c r="H243" s="57">
        <v>3210</v>
      </c>
      <c r="I243" s="58">
        <v>6900</v>
      </c>
      <c r="J243" s="12" t="s">
        <v>97</v>
      </c>
      <c r="K243" s="55" t="s">
        <v>16</v>
      </c>
      <c r="L243" s="59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</row>
    <row r="244" spans="1:81" s="62" customFormat="1" ht="10.199999999999999" customHeight="1" thickBot="1" x14ac:dyDescent="0.35">
      <c r="A244" s="49"/>
      <c r="B244" s="345"/>
      <c r="C244" s="335"/>
      <c r="D244" s="286"/>
      <c r="E244" s="81"/>
      <c r="F244" s="286"/>
      <c r="G244" s="272" t="s">
        <v>100</v>
      </c>
      <c r="H244" s="33">
        <v>1.1399999999999999</v>
      </c>
      <c r="I244" s="26">
        <v>7</v>
      </c>
      <c r="J244" s="15" t="s">
        <v>97</v>
      </c>
      <c r="K244" s="60" t="s">
        <v>16</v>
      </c>
      <c r="L244" s="61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</row>
    <row r="245" spans="1:81" s="8" customFormat="1" x14ac:dyDescent="0.3">
      <c r="B245" s="344" t="s">
        <v>102</v>
      </c>
      <c r="C245" s="372" t="s">
        <v>120</v>
      </c>
      <c r="D245" s="340"/>
      <c r="E245" s="285"/>
      <c r="F245" s="340"/>
      <c r="G245" s="266" t="s">
        <v>103</v>
      </c>
      <c r="H245" s="287">
        <v>6.12</v>
      </c>
      <c r="I245" s="287">
        <v>5.0999999999999996</v>
      </c>
      <c r="J245" s="9" t="s">
        <v>104</v>
      </c>
      <c r="K245" s="13" t="s">
        <v>16</v>
      </c>
      <c r="L245" s="63" t="s">
        <v>105</v>
      </c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</row>
    <row r="246" spans="1:81" s="8" customFormat="1" ht="10.199999999999999" x14ac:dyDescent="0.2">
      <c r="B246" s="343"/>
      <c r="C246" s="373"/>
      <c r="D246" s="341"/>
      <c r="E246" s="283"/>
      <c r="F246" s="341"/>
      <c r="G246" s="288" t="s">
        <v>106</v>
      </c>
      <c r="H246" s="289"/>
      <c r="I246" s="290">
        <v>1.7236</v>
      </c>
      <c r="J246" s="12" t="s">
        <v>107</v>
      </c>
      <c r="K246" s="13" t="s">
        <v>108</v>
      </c>
      <c r="L246" s="11"/>
    </row>
    <row r="247" spans="1:81" s="8" customFormat="1" ht="10.199999999999999" x14ac:dyDescent="0.2">
      <c r="B247" s="343"/>
      <c r="C247" s="373"/>
      <c r="D247" s="341"/>
      <c r="E247" s="283"/>
      <c r="F247" s="341"/>
      <c r="G247" s="288" t="s">
        <v>109</v>
      </c>
      <c r="H247" s="289"/>
      <c r="I247" s="290">
        <v>0.59330000000000005</v>
      </c>
      <c r="J247" s="12" t="s">
        <v>107</v>
      </c>
      <c r="K247" s="13" t="s">
        <v>16</v>
      </c>
      <c r="L247" s="11"/>
    </row>
    <row r="248" spans="1:81" s="8" customFormat="1" ht="10.199999999999999" x14ac:dyDescent="0.2">
      <c r="B248" s="343"/>
      <c r="C248" s="373"/>
      <c r="D248" s="341"/>
      <c r="E248" s="291"/>
      <c r="F248" s="341"/>
      <c r="G248" s="288" t="s">
        <v>110</v>
      </c>
      <c r="H248" s="290">
        <v>8.2899999999999991</v>
      </c>
      <c r="I248" s="290">
        <v>6.59</v>
      </c>
      <c r="J248" s="12" t="s">
        <v>104</v>
      </c>
      <c r="K248" s="55" t="s">
        <v>16</v>
      </c>
      <c r="L248" s="14"/>
    </row>
    <row r="249" spans="1:81" s="8" customFormat="1" ht="10.8" thickBot="1" x14ac:dyDescent="0.25">
      <c r="B249" s="343"/>
      <c r="C249" s="373"/>
      <c r="D249" s="341"/>
      <c r="E249" s="291"/>
      <c r="F249" s="341"/>
      <c r="G249" s="288" t="s">
        <v>111</v>
      </c>
      <c r="H249" s="292">
        <v>7.05</v>
      </c>
      <c r="I249" s="290">
        <v>5.15</v>
      </c>
      <c r="J249" s="12" t="s">
        <v>104</v>
      </c>
      <c r="K249" s="55" t="s">
        <v>16</v>
      </c>
      <c r="L249" s="14"/>
    </row>
    <row r="250" spans="1:81" s="8" customFormat="1" ht="10.199999999999999" x14ac:dyDescent="0.2">
      <c r="B250" s="343"/>
      <c r="C250" s="373"/>
      <c r="D250" s="341"/>
      <c r="E250" s="283"/>
      <c r="F250" s="341"/>
      <c r="G250" s="271" t="s">
        <v>112</v>
      </c>
      <c r="H250" s="287">
        <v>13.63</v>
      </c>
      <c r="I250" s="289">
        <v>15.17</v>
      </c>
      <c r="J250" s="20" t="s">
        <v>104</v>
      </c>
      <c r="K250" s="13" t="s">
        <v>16</v>
      </c>
      <c r="L250" s="14" t="s">
        <v>113</v>
      </c>
    </row>
    <row r="251" spans="1:81" s="8" customFormat="1" ht="10.199999999999999" x14ac:dyDescent="0.2">
      <c r="B251" s="343"/>
      <c r="C251" s="373"/>
      <c r="D251" s="341"/>
      <c r="E251" s="283"/>
      <c r="F251" s="341"/>
      <c r="G251" s="288" t="s">
        <v>114</v>
      </c>
      <c r="H251" s="290">
        <v>12.74</v>
      </c>
      <c r="I251" s="290">
        <v>11.76</v>
      </c>
      <c r="J251" s="12" t="s">
        <v>104</v>
      </c>
      <c r="K251" s="13" t="s">
        <v>108</v>
      </c>
      <c r="L251" s="14"/>
    </row>
    <row r="252" spans="1:81" s="8" customFormat="1" ht="10.199999999999999" x14ac:dyDescent="0.2">
      <c r="B252" s="343"/>
      <c r="C252" s="373"/>
      <c r="D252" s="341"/>
      <c r="E252" s="283"/>
      <c r="F252" s="341"/>
      <c r="G252" s="288" t="s">
        <v>115</v>
      </c>
      <c r="H252" s="293"/>
      <c r="I252" s="290">
        <v>11.66</v>
      </c>
      <c r="J252" s="12" t="s">
        <v>104</v>
      </c>
      <c r="K252" s="13" t="s">
        <v>16</v>
      </c>
      <c r="L252" s="14"/>
    </row>
    <row r="253" spans="1:81" s="8" customFormat="1" ht="10.199999999999999" x14ac:dyDescent="0.2">
      <c r="B253" s="343"/>
      <c r="C253" s="373"/>
      <c r="D253" s="341"/>
      <c r="E253" s="283"/>
      <c r="F253" s="341"/>
      <c r="G253" s="288" t="s">
        <v>116</v>
      </c>
      <c r="H253" s="293"/>
      <c r="I253" s="290">
        <v>1.2685999999999999</v>
      </c>
      <c r="J253" s="12" t="s">
        <v>107</v>
      </c>
      <c r="K253" s="55" t="s">
        <v>16</v>
      </c>
      <c r="L253" s="14"/>
    </row>
    <row r="254" spans="1:81" s="8" customFormat="1" ht="10.8" thickBot="1" x14ac:dyDescent="0.25">
      <c r="B254" s="343"/>
      <c r="C254" s="373"/>
      <c r="D254" s="341"/>
      <c r="E254" s="283"/>
      <c r="F254" s="341"/>
      <c r="G254" s="288" t="s">
        <v>117</v>
      </c>
      <c r="H254" s="294"/>
      <c r="I254" s="290">
        <v>0.68740000000000001</v>
      </c>
      <c r="J254" s="12" t="s">
        <v>107</v>
      </c>
      <c r="K254" s="55" t="s">
        <v>16</v>
      </c>
      <c r="L254" s="14"/>
    </row>
    <row r="255" spans="1:81" s="8" customFormat="1" ht="10.199999999999999" x14ac:dyDescent="0.2">
      <c r="B255" s="343"/>
      <c r="C255" s="373"/>
      <c r="D255" s="341"/>
      <c r="E255" s="283"/>
      <c r="F255" s="341"/>
      <c r="G255" s="271" t="s">
        <v>118</v>
      </c>
      <c r="H255" s="295"/>
      <c r="I255" s="296">
        <v>3.85E-2</v>
      </c>
      <c r="J255" s="39" t="s">
        <v>119</v>
      </c>
      <c r="K255" s="65" t="s">
        <v>271</v>
      </c>
      <c r="L255" s="166"/>
    </row>
    <row r="256" spans="1:81" s="8" customFormat="1" ht="10.199999999999999" x14ac:dyDescent="0.2">
      <c r="B256" s="343"/>
      <c r="C256" s="373"/>
      <c r="D256" s="341"/>
      <c r="E256" s="283"/>
      <c r="F256" s="341"/>
      <c r="G256" s="288" t="s">
        <v>121</v>
      </c>
      <c r="H256" s="297"/>
      <c r="I256" s="298">
        <v>8.3999999999999995E-3</v>
      </c>
      <c r="J256" s="39" t="s">
        <v>119</v>
      </c>
      <c r="K256" s="67" t="s">
        <v>271</v>
      </c>
      <c r="L256" s="59"/>
    </row>
    <row r="257" spans="2:12" s="8" customFormat="1" ht="10.199999999999999" x14ac:dyDescent="0.2">
      <c r="B257" s="343"/>
      <c r="C257" s="373"/>
      <c r="D257" s="341"/>
      <c r="E257" s="283"/>
      <c r="F257" s="341"/>
      <c r="G257" s="288" t="s">
        <v>122</v>
      </c>
      <c r="H257" s="297"/>
      <c r="I257" s="298">
        <v>0</v>
      </c>
      <c r="J257" s="39" t="s">
        <v>119</v>
      </c>
      <c r="K257" s="67" t="s">
        <v>271</v>
      </c>
      <c r="L257" s="59"/>
    </row>
    <row r="258" spans="2:12" s="8" customFormat="1" ht="10.199999999999999" x14ac:dyDescent="0.2">
      <c r="B258" s="343"/>
      <c r="C258" s="373"/>
      <c r="D258" s="341"/>
      <c r="E258" s="283"/>
      <c r="F258" s="341"/>
      <c r="G258" s="288" t="s">
        <v>123</v>
      </c>
      <c r="H258" s="297"/>
      <c r="I258" s="298">
        <v>2.8899999999999999E-2</v>
      </c>
      <c r="J258" s="39" t="s">
        <v>119</v>
      </c>
      <c r="K258" s="67" t="s">
        <v>271</v>
      </c>
      <c r="L258" s="59"/>
    </row>
    <row r="259" spans="2:12" s="8" customFormat="1" ht="10.199999999999999" x14ac:dyDescent="0.2">
      <c r="B259" s="343"/>
      <c r="C259" s="373"/>
      <c r="D259" s="341"/>
      <c r="E259" s="283"/>
      <c r="F259" s="341"/>
      <c r="G259" s="288" t="s">
        <v>124</v>
      </c>
      <c r="H259" s="297"/>
      <c r="I259" s="298">
        <v>7.4999999999999997E-3</v>
      </c>
      <c r="J259" s="39" t="s">
        <v>119</v>
      </c>
      <c r="K259" s="67" t="s">
        <v>271</v>
      </c>
      <c r="L259" s="59"/>
    </row>
    <row r="260" spans="2:12" s="8" customFormat="1" ht="10.199999999999999" x14ac:dyDescent="0.2">
      <c r="B260" s="343"/>
      <c r="C260" s="373"/>
      <c r="D260" s="341"/>
      <c r="E260" s="283"/>
      <c r="F260" s="341"/>
      <c r="G260" s="288" t="s">
        <v>125</v>
      </c>
      <c r="H260" s="297"/>
      <c r="I260" s="298">
        <v>0</v>
      </c>
      <c r="J260" s="39" t="s">
        <v>119</v>
      </c>
      <c r="K260" s="67" t="s">
        <v>271</v>
      </c>
      <c r="L260" s="59"/>
    </row>
    <row r="261" spans="2:12" s="8" customFormat="1" ht="10.199999999999999" x14ac:dyDescent="0.2">
      <c r="B261" s="343"/>
      <c r="C261" s="373"/>
      <c r="D261" s="341"/>
      <c r="E261" s="283"/>
      <c r="F261" s="341"/>
      <c r="G261" s="288" t="s">
        <v>126</v>
      </c>
      <c r="H261" s="297"/>
      <c r="I261" s="298">
        <v>3.8600000000000002E-2</v>
      </c>
      <c r="J261" s="39" t="s">
        <v>119</v>
      </c>
      <c r="K261" s="67" t="s">
        <v>271</v>
      </c>
      <c r="L261" s="59"/>
    </row>
    <row r="262" spans="2:12" s="8" customFormat="1" ht="10.199999999999999" x14ac:dyDescent="0.2">
      <c r="B262" s="343"/>
      <c r="C262" s="373"/>
      <c r="D262" s="341"/>
      <c r="E262" s="283"/>
      <c r="F262" s="341"/>
      <c r="G262" s="288" t="s">
        <v>127</v>
      </c>
      <c r="H262" s="297"/>
      <c r="I262" s="298">
        <v>8.6999999999999994E-3</v>
      </c>
      <c r="J262" s="39" t="s">
        <v>119</v>
      </c>
      <c r="K262" s="67" t="s">
        <v>271</v>
      </c>
      <c r="L262" s="59"/>
    </row>
    <row r="263" spans="2:12" s="8" customFormat="1" ht="10.199999999999999" x14ac:dyDescent="0.2">
      <c r="B263" s="343"/>
      <c r="C263" s="373"/>
      <c r="D263" s="341"/>
      <c r="E263" s="283"/>
      <c r="F263" s="341"/>
      <c r="G263" s="288" t="s">
        <v>128</v>
      </c>
      <c r="H263" s="297"/>
      <c r="I263" s="298">
        <v>0</v>
      </c>
      <c r="J263" s="39" t="s">
        <v>119</v>
      </c>
      <c r="K263" s="67" t="s">
        <v>271</v>
      </c>
      <c r="L263" s="59"/>
    </row>
    <row r="264" spans="2:12" s="8" customFormat="1" ht="10.199999999999999" x14ac:dyDescent="0.2">
      <c r="B264" s="343"/>
      <c r="C264" s="373"/>
      <c r="D264" s="341"/>
      <c r="E264" s="283"/>
      <c r="F264" s="341"/>
      <c r="G264" s="288" t="s">
        <v>129</v>
      </c>
      <c r="H264" s="297"/>
      <c r="I264" s="298">
        <v>2.4299999999999999E-2</v>
      </c>
      <c r="J264" s="39" t="s">
        <v>119</v>
      </c>
      <c r="K264" s="67" t="s">
        <v>271</v>
      </c>
      <c r="L264" s="59"/>
    </row>
    <row r="265" spans="2:12" s="8" customFormat="1" ht="10.199999999999999" x14ac:dyDescent="0.2">
      <c r="B265" s="343"/>
      <c r="C265" s="373"/>
      <c r="D265" s="341"/>
      <c r="E265" s="283"/>
      <c r="F265" s="341"/>
      <c r="G265" s="288" t="s">
        <v>130</v>
      </c>
      <c r="H265" s="297"/>
      <c r="I265" s="298">
        <v>7.0000000000000001E-3</v>
      </c>
      <c r="J265" s="39" t="s">
        <v>119</v>
      </c>
      <c r="K265" s="67" t="s">
        <v>271</v>
      </c>
      <c r="L265" s="59"/>
    </row>
    <row r="266" spans="2:12" s="8" customFormat="1" ht="10.199999999999999" x14ac:dyDescent="0.2">
      <c r="B266" s="343"/>
      <c r="C266" s="373"/>
      <c r="D266" s="341"/>
      <c r="E266" s="283"/>
      <c r="F266" s="341"/>
      <c r="G266" s="288" t="s">
        <v>131</v>
      </c>
      <c r="H266" s="297"/>
      <c r="I266" s="298">
        <v>0</v>
      </c>
      <c r="J266" s="39" t="s">
        <v>119</v>
      </c>
      <c r="K266" s="67" t="s">
        <v>271</v>
      </c>
      <c r="L266" s="59"/>
    </row>
    <row r="267" spans="2:12" s="8" customFormat="1" ht="10.199999999999999" x14ac:dyDescent="0.2">
      <c r="B267" s="343"/>
      <c r="C267" s="373"/>
      <c r="D267" s="341"/>
      <c r="E267" s="283"/>
      <c r="F267" s="341"/>
      <c r="G267" s="288" t="s">
        <v>132</v>
      </c>
      <c r="H267" s="297"/>
      <c r="I267" s="298">
        <v>2.58E-2</v>
      </c>
      <c r="J267" s="39" t="s">
        <v>119</v>
      </c>
      <c r="K267" s="67" t="s">
        <v>271</v>
      </c>
      <c r="L267" s="59"/>
    </row>
    <row r="268" spans="2:12" s="8" customFormat="1" ht="10.199999999999999" x14ac:dyDescent="0.2">
      <c r="B268" s="343"/>
      <c r="C268" s="373"/>
      <c r="D268" s="341"/>
      <c r="E268" s="283"/>
      <c r="F268" s="341"/>
      <c r="G268" s="288" t="s">
        <v>133</v>
      </c>
      <c r="H268" s="297"/>
      <c r="I268" s="298">
        <v>2.9100000000000001E-2</v>
      </c>
      <c r="J268" s="39" t="s">
        <v>119</v>
      </c>
      <c r="K268" s="67" t="s">
        <v>271</v>
      </c>
      <c r="L268" s="59"/>
    </row>
    <row r="269" spans="2:12" s="8" customFormat="1" ht="10.8" thickBot="1" x14ac:dyDescent="0.25">
      <c r="B269" s="343"/>
      <c r="C269" s="374"/>
      <c r="D269" s="342"/>
      <c r="E269" s="286"/>
      <c r="F269" s="342"/>
      <c r="G269" s="268" t="s">
        <v>134</v>
      </c>
      <c r="H269" s="299"/>
      <c r="I269" s="300">
        <v>0</v>
      </c>
      <c r="J269" s="165" t="s">
        <v>119</v>
      </c>
      <c r="K269" s="89" t="s">
        <v>271</v>
      </c>
      <c r="L269" s="59"/>
    </row>
    <row r="270" spans="2:12" s="8" customFormat="1" ht="20.399999999999999" x14ac:dyDescent="0.2">
      <c r="B270" s="343" t="s">
        <v>102</v>
      </c>
      <c r="C270" s="334" t="s">
        <v>26</v>
      </c>
      <c r="D270" s="349"/>
      <c r="E270" s="86"/>
      <c r="F270" s="340"/>
      <c r="G270" s="270" t="s">
        <v>135</v>
      </c>
      <c r="H270" s="65" t="s">
        <v>136</v>
      </c>
      <c r="I270" s="66" t="s">
        <v>136</v>
      </c>
      <c r="J270" s="9"/>
      <c r="K270" s="13" t="s">
        <v>137</v>
      </c>
      <c r="L270" s="24"/>
    </row>
    <row r="271" spans="2:12" s="8" customFormat="1" ht="10.199999999999999" x14ac:dyDescent="0.2">
      <c r="B271" s="343"/>
      <c r="C271" s="335"/>
      <c r="D271" s="350"/>
      <c r="E271" s="71"/>
      <c r="F271" s="341"/>
      <c r="G271" s="271" t="s">
        <v>138</v>
      </c>
      <c r="H271" s="67" t="s">
        <v>139</v>
      </c>
      <c r="I271" s="28" t="s">
        <v>139</v>
      </c>
      <c r="J271" s="12"/>
      <c r="K271" s="13" t="s">
        <v>137</v>
      </c>
      <c r="L271" s="24"/>
    </row>
    <row r="272" spans="2:12" s="8" customFormat="1" ht="10.199999999999999" x14ac:dyDescent="0.2">
      <c r="B272" s="343"/>
      <c r="C272" s="335"/>
      <c r="D272" s="350"/>
      <c r="E272" s="71"/>
      <c r="F272" s="341"/>
      <c r="G272" s="271" t="s">
        <v>140</v>
      </c>
      <c r="H272" s="68">
        <f>5.537*106.5/101</f>
        <v>5.8385198019801985</v>
      </c>
      <c r="I272" s="69">
        <v>6.17</v>
      </c>
      <c r="J272" s="12" t="s">
        <v>141</v>
      </c>
      <c r="K272" s="70" t="s">
        <v>16</v>
      </c>
      <c r="L272" s="24"/>
    </row>
    <row r="273" spans="2:12" s="8" customFormat="1" ht="10.199999999999999" x14ac:dyDescent="0.2">
      <c r="B273" s="343"/>
      <c r="C273" s="335"/>
      <c r="D273" s="350"/>
      <c r="E273" s="71"/>
      <c r="F273" s="341"/>
      <c r="G273" s="271" t="s">
        <v>142</v>
      </c>
      <c r="H273" s="68">
        <f>5.099*106.5/101</f>
        <v>5.3766683168316831</v>
      </c>
      <c r="I273" s="69">
        <v>5.69</v>
      </c>
      <c r="J273" s="12" t="s">
        <v>143</v>
      </c>
      <c r="K273" s="70" t="s">
        <v>16</v>
      </c>
      <c r="L273" s="14"/>
    </row>
    <row r="274" spans="2:12" s="8" customFormat="1" ht="10.199999999999999" x14ac:dyDescent="0.2">
      <c r="B274" s="343"/>
      <c r="C274" s="335"/>
      <c r="D274" s="350"/>
      <c r="E274" s="71"/>
      <c r="F274" s="341"/>
      <c r="G274" s="271" t="s">
        <v>144</v>
      </c>
      <c r="H274" s="68">
        <f>0.365*106.5/101</f>
        <v>0.38487623762376239</v>
      </c>
      <c r="I274" s="69">
        <v>0.4</v>
      </c>
      <c r="J274" s="12" t="s">
        <v>145</v>
      </c>
      <c r="K274" s="70" t="s">
        <v>16</v>
      </c>
      <c r="L274" s="14"/>
    </row>
    <row r="275" spans="2:12" s="8" customFormat="1" ht="10.199999999999999" x14ac:dyDescent="0.2">
      <c r="B275" s="343"/>
      <c r="C275" s="335"/>
      <c r="D275" s="350"/>
      <c r="E275" s="71"/>
      <c r="F275" s="341"/>
      <c r="G275" s="271" t="s">
        <v>146</v>
      </c>
      <c r="H275" s="68">
        <f>0.139*106.5/101</f>
        <v>0.14656930693069309</v>
      </c>
      <c r="I275" s="69">
        <v>0.154</v>
      </c>
      <c r="J275" s="12" t="s">
        <v>340</v>
      </c>
      <c r="K275" s="70" t="s">
        <v>16</v>
      </c>
      <c r="L275" s="14"/>
    </row>
    <row r="276" spans="2:12" s="8" customFormat="1" ht="10.199999999999999" x14ac:dyDescent="0.2">
      <c r="B276" s="343"/>
      <c r="C276" s="335"/>
      <c r="D276" s="350"/>
      <c r="E276" s="71"/>
      <c r="F276" s="341"/>
      <c r="G276" s="271" t="s">
        <v>148</v>
      </c>
      <c r="H276" s="68">
        <f>0.127*106.5/101</f>
        <v>0.13391584158415842</v>
      </c>
      <c r="I276" s="69">
        <v>0.14199999999999999</v>
      </c>
      <c r="J276" s="12" t="s">
        <v>341</v>
      </c>
      <c r="K276" s="70" t="s">
        <v>16</v>
      </c>
      <c r="L276" s="14"/>
    </row>
    <row r="277" spans="2:12" s="8" customFormat="1" ht="10.199999999999999" x14ac:dyDescent="0.2">
      <c r="B277" s="343"/>
      <c r="C277" s="335"/>
      <c r="D277" s="350"/>
      <c r="E277" s="71"/>
      <c r="F277" s="341"/>
      <c r="G277" s="271" t="s">
        <v>150</v>
      </c>
      <c r="H277" s="68">
        <f>0.0073*106.5/101</f>
        <v>7.6975247524752469E-3</v>
      </c>
      <c r="I277" s="69">
        <v>8.0000000000000002E-3</v>
      </c>
      <c r="J277" s="12" t="s">
        <v>340</v>
      </c>
      <c r="K277" s="70" t="s">
        <v>16</v>
      </c>
      <c r="L277" s="14"/>
    </row>
    <row r="278" spans="2:12" s="8" customFormat="1" ht="10.199999999999999" x14ac:dyDescent="0.2">
      <c r="B278" s="343"/>
      <c r="C278" s="335"/>
      <c r="D278" s="350"/>
      <c r="E278" s="71"/>
      <c r="F278" s="341"/>
      <c r="G278" s="271" t="s">
        <v>152</v>
      </c>
      <c r="H278" s="67">
        <v>40</v>
      </c>
      <c r="I278" s="28">
        <v>40</v>
      </c>
      <c r="J278" s="12" t="s">
        <v>283</v>
      </c>
      <c r="K278" s="70" t="s">
        <v>16</v>
      </c>
      <c r="L278" s="14"/>
    </row>
    <row r="279" spans="2:12" s="8" customFormat="1" ht="10.199999999999999" x14ac:dyDescent="0.2">
      <c r="B279" s="343"/>
      <c r="C279" s="335"/>
      <c r="D279" s="350"/>
      <c r="E279" s="71"/>
      <c r="F279" s="341"/>
      <c r="G279" s="271" t="s">
        <v>18</v>
      </c>
      <c r="H279" s="67">
        <v>0.6</v>
      </c>
      <c r="I279" s="28">
        <v>0.6</v>
      </c>
      <c r="J279" s="12" t="s">
        <v>284</v>
      </c>
      <c r="K279" s="70" t="s">
        <v>16</v>
      </c>
      <c r="L279" s="14"/>
    </row>
    <row r="280" spans="2:12" s="8" customFormat="1" ht="30.6" x14ac:dyDescent="0.2">
      <c r="B280" s="343"/>
      <c r="C280" s="335"/>
      <c r="D280" s="350"/>
      <c r="E280" s="71"/>
      <c r="F280" s="341"/>
      <c r="G280" s="271" t="s">
        <v>153</v>
      </c>
      <c r="H280" s="68"/>
      <c r="I280" s="69">
        <v>0.39</v>
      </c>
      <c r="J280" s="12" t="s">
        <v>145</v>
      </c>
      <c r="K280" s="67" t="s">
        <v>276</v>
      </c>
      <c r="L280" s="14"/>
    </row>
    <row r="281" spans="2:12" s="8" customFormat="1" ht="10.8" thickBot="1" x14ac:dyDescent="0.25">
      <c r="B281" s="343"/>
      <c r="C281" s="335"/>
      <c r="D281" s="350"/>
      <c r="E281" s="71"/>
      <c r="F281" s="341"/>
      <c r="G281" s="271" t="s">
        <v>154</v>
      </c>
      <c r="H281" s="83">
        <v>0.2</v>
      </c>
      <c r="I281" s="25">
        <v>0.2</v>
      </c>
      <c r="J281" s="12"/>
      <c r="K281" s="55" t="s">
        <v>155</v>
      </c>
      <c r="L281" s="14"/>
    </row>
    <row r="282" spans="2:12" s="8" customFormat="1" ht="10.199999999999999" x14ac:dyDescent="0.2">
      <c r="B282" s="343"/>
      <c r="C282" s="335"/>
      <c r="D282" s="350"/>
      <c r="E282" s="71"/>
      <c r="F282" s="341"/>
      <c r="G282" s="271" t="s">
        <v>157</v>
      </c>
      <c r="H282" s="73"/>
      <c r="I282" s="249">
        <v>0</v>
      </c>
      <c r="J282" s="20" t="s">
        <v>158</v>
      </c>
      <c r="K282" s="13" t="s">
        <v>16</v>
      </c>
      <c r="L282" s="14"/>
    </row>
    <row r="283" spans="2:12" s="8" customFormat="1" ht="10.199999999999999" x14ac:dyDescent="0.2">
      <c r="B283" s="343"/>
      <c r="C283" s="335"/>
      <c r="D283" s="350"/>
      <c r="E283" s="71"/>
      <c r="F283" s="341"/>
      <c r="G283" s="271" t="s">
        <v>159</v>
      </c>
      <c r="H283" s="75"/>
      <c r="I283" s="76">
        <v>0.2</v>
      </c>
      <c r="J283" s="12" t="s">
        <v>158</v>
      </c>
      <c r="K283" s="55" t="s">
        <v>16</v>
      </c>
      <c r="L283" s="14"/>
    </row>
    <row r="284" spans="2:12" s="8" customFormat="1" ht="10.199999999999999" x14ac:dyDescent="0.2">
      <c r="B284" s="343"/>
      <c r="C284" s="335"/>
      <c r="D284" s="350"/>
      <c r="E284" s="71"/>
      <c r="F284" s="341"/>
      <c r="G284" s="271" t="s">
        <v>160</v>
      </c>
      <c r="H284" s="68"/>
      <c r="I284" s="76">
        <v>0</v>
      </c>
      <c r="J284" s="12" t="s">
        <v>158</v>
      </c>
      <c r="K284" s="55" t="s">
        <v>16</v>
      </c>
      <c r="L284" s="14"/>
    </row>
    <row r="285" spans="2:12" s="8" customFormat="1" ht="10.199999999999999" x14ac:dyDescent="0.2">
      <c r="B285" s="343"/>
      <c r="C285" s="335"/>
      <c r="D285" s="350"/>
      <c r="E285" s="71"/>
      <c r="F285" s="341"/>
      <c r="G285" s="271" t="s">
        <v>161</v>
      </c>
      <c r="H285" s="79"/>
      <c r="I285" s="76">
        <v>0</v>
      </c>
      <c r="J285" s="12" t="s">
        <v>158</v>
      </c>
      <c r="K285" s="55" t="s">
        <v>16</v>
      </c>
      <c r="L285" s="14" t="s">
        <v>156</v>
      </c>
    </row>
    <row r="286" spans="2:12" s="42" customFormat="1" ht="10.199999999999999" x14ac:dyDescent="0.2">
      <c r="B286" s="343"/>
      <c r="C286" s="335"/>
      <c r="D286" s="350"/>
      <c r="E286" s="71"/>
      <c r="F286" s="341"/>
      <c r="G286" s="271" t="s">
        <v>162</v>
      </c>
      <c r="H286" s="68"/>
      <c r="I286" s="76">
        <v>0</v>
      </c>
      <c r="J286" s="12" t="s">
        <v>163</v>
      </c>
      <c r="K286" s="55" t="s">
        <v>16</v>
      </c>
      <c r="L286" s="24"/>
    </row>
    <row r="287" spans="2:12" s="78" customFormat="1" ht="10.199999999999999" x14ac:dyDescent="0.2">
      <c r="B287" s="343"/>
      <c r="C287" s="335"/>
      <c r="D287" s="350"/>
      <c r="E287" s="74"/>
      <c r="F287" s="341"/>
      <c r="G287" s="271" t="s">
        <v>164</v>
      </c>
      <c r="H287" s="68"/>
      <c r="I287" s="301">
        <v>5.0000000000000001E-3</v>
      </c>
      <c r="J287" s="12" t="s">
        <v>163</v>
      </c>
      <c r="K287" s="70" t="s">
        <v>16</v>
      </c>
      <c r="L287" s="77"/>
    </row>
    <row r="288" spans="2:12" s="42" customFormat="1" ht="10.199999999999999" x14ac:dyDescent="0.2">
      <c r="B288" s="343"/>
      <c r="C288" s="335"/>
      <c r="D288" s="350"/>
      <c r="E288" s="71"/>
      <c r="F288" s="341"/>
      <c r="G288" s="271" t="s">
        <v>165</v>
      </c>
      <c r="H288" s="68"/>
      <c r="I288" s="76">
        <v>0</v>
      </c>
      <c r="J288" s="12" t="s">
        <v>163</v>
      </c>
      <c r="K288" s="55" t="s">
        <v>16</v>
      </c>
      <c r="L288" s="24"/>
    </row>
    <row r="289" spans="2:12" s="42" customFormat="1" ht="10.199999999999999" x14ac:dyDescent="0.2">
      <c r="B289" s="343"/>
      <c r="C289" s="335"/>
      <c r="D289" s="350"/>
      <c r="E289" s="71"/>
      <c r="F289" s="341"/>
      <c r="G289" s="271" t="s">
        <v>166</v>
      </c>
      <c r="H289" s="315"/>
      <c r="I289" s="316">
        <v>0</v>
      </c>
      <c r="J289" s="12" t="s">
        <v>163</v>
      </c>
      <c r="K289" s="64" t="s">
        <v>16</v>
      </c>
      <c r="L289" s="24"/>
    </row>
    <row r="290" spans="2:12" s="42" customFormat="1" ht="10.8" thickBot="1" x14ac:dyDescent="0.25">
      <c r="B290" s="343"/>
      <c r="C290" s="336"/>
      <c r="D290" s="351"/>
      <c r="E290" s="81"/>
      <c r="F290" s="342"/>
      <c r="G290" s="268" t="s">
        <v>349</v>
      </c>
      <c r="H290" s="26"/>
      <c r="I290" s="316">
        <v>0</v>
      </c>
      <c r="J290" s="165" t="s">
        <v>350</v>
      </c>
      <c r="K290" s="269" t="s">
        <v>16</v>
      </c>
      <c r="L290" s="24"/>
    </row>
    <row r="291" spans="2:12" s="42" customFormat="1" ht="10.199999999999999" x14ac:dyDescent="0.2">
      <c r="B291" s="343"/>
      <c r="C291" s="334" t="s">
        <v>38</v>
      </c>
      <c r="D291" s="349"/>
      <c r="E291" s="86"/>
      <c r="F291" s="340"/>
      <c r="G291" s="270" t="s">
        <v>135</v>
      </c>
      <c r="H291" s="23">
        <v>9</v>
      </c>
      <c r="I291" s="311">
        <v>9</v>
      </c>
      <c r="J291" s="9"/>
      <c r="K291" s="82" t="s">
        <v>137</v>
      </c>
      <c r="L291" s="80"/>
    </row>
    <row r="292" spans="2:12" s="42" customFormat="1" ht="10.199999999999999" x14ac:dyDescent="0.2">
      <c r="B292" s="343"/>
      <c r="C292" s="335"/>
      <c r="D292" s="350"/>
      <c r="E292" s="71"/>
      <c r="F292" s="341"/>
      <c r="G292" s="271" t="s">
        <v>138</v>
      </c>
      <c r="H292" s="25" t="s">
        <v>167</v>
      </c>
      <c r="I292" s="312" t="s">
        <v>167</v>
      </c>
      <c r="J292" s="12"/>
      <c r="K292" s="65" t="s">
        <v>137</v>
      </c>
      <c r="L292" s="24"/>
    </row>
    <row r="293" spans="2:12" s="42" customFormat="1" ht="10.8" thickBot="1" x14ac:dyDescent="0.25">
      <c r="B293" s="343"/>
      <c r="C293" s="335"/>
      <c r="D293" s="350"/>
      <c r="E293" s="81"/>
      <c r="F293" s="341"/>
      <c r="G293" s="271" t="s">
        <v>168</v>
      </c>
      <c r="H293" s="302">
        <v>8.8000000000000007</v>
      </c>
      <c r="I293" s="242">
        <v>10.02</v>
      </c>
      <c r="J293" s="12" t="s">
        <v>141</v>
      </c>
      <c r="K293" s="12" t="s">
        <v>16</v>
      </c>
      <c r="L293" s="24"/>
    </row>
    <row r="294" spans="2:12" s="8" customFormat="1" ht="10.199999999999999" x14ac:dyDescent="0.2">
      <c r="B294" s="343" t="s">
        <v>102</v>
      </c>
      <c r="C294" s="335"/>
      <c r="D294" s="350"/>
      <c r="E294" s="86"/>
      <c r="F294" s="341"/>
      <c r="G294" s="271" t="s">
        <v>170</v>
      </c>
      <c r="H294" s="302">
        <v>287</v>
      </c>
      <c r="I294" s="242">
        <v>327</v>
      </c>
      <c r="J294" s="12" t="s">
        <v>143</v>
      </c>
      <c r="K294" s="12" t="s">
        <v>16</v>
      </c>
      <c r="L294" s="59"/>
    </row>
    <row r="295" spans="2:12" s="8" customFormat="1" x14ac:dyDescent="0.3">
      <c r="B295" s="343"/>
      <c r="C295" s="335"/>
      <c r="D295" s="350"/>
      <c r="E295" s="71"/>
      <c r="F295" s="341"/>
      <c r="G295" s="271" t="s">
        <v>144</v>
      </c>
      <c r="H295" s="58">
        <v>0</v>
      </c>
      <c r="I295" s="303">
        <v>0</v>
      </c>
      <c r="J295" s="12" t="s">
        <v>145</v>
      </c>
      <c r="K295" s="12" t="s">
        <v>16</v>
      </c>
      <c r="L295"/>
    </row>
    <row r="296" spans="2:12" s="8" customFormat="1" ht="10.199999999999999" x14ac:dyDescent="0.2">
      <c r="B296" s="343"/>
      <c r="C296" s="335"/>
      <c r="D296" s="350"/>
      <c r="E296" s="71"/>
      <c r="F296" s="341"/>
      <c r="G296" s="271" t="s">
        <v>171</v>
      </c>
      <c r="H296" s="302">
        <v>0.17100000000000001</v>
      </c>
      <c r="I296" s="242">
        <v>0.19500000000000001</v>
      </c>
      <c r="J296" s="12" t="s">
        <v>340</v>
      </c>
      <c r="K296" s="12" t="s">
        <v>16</v>
      </c>
      <c r="L296" s="70" t="s">
        <v>169</v>
      </c>
    </row>
    <row r="297" spans="2:12" s="8" customFormat="1" ht="10.199999999999999" x14ac:dyDescent="0.2">
      <c r="B297" s="343"/>
      <c r="C297" s="335"/>
      <c r="D297" s="350"/>
      <c r="E297" s="71"/>
      <c r="F297" s="341"/>
      <c r="G297" s="271" t="s">
        <v>172</v>
      </c>
      <c r="H297" s="302">
        <v>11.32</v>
      </c>
      <c r="I297" s="242">
        <v>12.88</v>
      </c>
      <c r="J297" s="12" t="s">
        <v>341</v>
      </c>
      <c r="K297" s="12" t="s">
        <v>16</v>
      </c>
      <c r="L297" s="70" t="s">
        <v>169</v>
      </c>
    </row>
    <row r="298" spans="2:12" s="8" customFormat="1" ht="10.199999999999999" x14ac:dyDescent="0.2">
      <c r="B298" s="343"/>
      <c r="C298" s="335"/>
      <c r="D298" s="350"/>
      <c r="E298" s="71"/>
      <c r="F298" s="341"/>
      <c r="G298" s="271" t="s">
        <v>150</v>
      </c>
      <c r="H298" s="58">
        <v>0</v>
      </c>
      <c r="I298" s="303">
        <v>0</v>
      </c>
      <c r="J298" s="12" t="s">
        <v>340</v>
      </c>
      <c r="K298" s="12" t="s">
        <v>16</v>
      </c>
      <c r="L298" s="70" t="s">
        <v>169</v>
      </c>
    </row>
    <row r="299" spans="2:12" s="8" customFormat="1" ht="10.199999999999999" x14ac:dyDescent="0.2">
      <c r="B299" s="343"/>
      <c r="C299" s="335"/>
      <c r="D299" s="350"/>
      <c r="E299" s="71"/>
      <c r="F299" s="341"/>
      <c r="G299" s="271" t="s">
        <v>152</v>
      </c>
      <c r="H299" s="25">
        <v>18</v>
      </c>
      <c r="I299" s="312">
        <v>18</v>
      </c>
      <c r="J299" s="12" t="s">
        <v>283</v>
      </c>
      <c r="K299" s="12" t="s">
        <v>16</v>
      </c>
      <c r="L299" s="70" t="s">
        <v>169</v>
      </c>
    </row>
    <row r="300" spans="2:12" s="8" customFormat="1" ht="10.199999999999999" x14ac:dyDescent="0.2">
      <c r="B300" s="343"/>
      <c r="C300" s="335"/>
      <c r="D300" s="350"/>
      <c r="E300" s="71"/>
      <c r="F300" s="341"/>
      <c r="G300" s="271" t="s">
        <v>18</v>
      </c>
      <c r="H300" s="25">
        <v>0.8</v>
      </c>
      <c r="I300" s="312">
        <v>0.8</v>
      </c>
      <c r="J300" s="12" t="s">
        <v>284</v>
      </c>
      <c r="K300" s="12" t="s">
        <v>16</v>
      </c>
      <c r="L300" s="70" t="s">
        <v>169</v>
      </c>
    </row>
    <row r="301" spans="2:12" s="8" customFormat="1" ht="10.199999999999999" x14ac:dyDescent="0.2">
      <c r="B301" s="343"/>
      <c r="C301" s="335"/>
      <c r="D301" s="350"/>
      <c r="E301" s="71"/>
      <c r="F301" s="341"/>
      <c r="G301" s="271" t="s">
        <v>153</v>
      </c>
      <c r="H301" s="304"/>
      <c r="I301" s="305">
        <v>4.2700000000000002E-2</v>
      </c>
      <c r="J301" s="12" t="s">
        <v>145</v>
      </c>
      <c r="K301" s="83" t="s">
        <v>155</v>
      </c>
      <c r="L301" s="70" t="s">
        <v>169</v>
      </c>
    </row>
    <row r="302" spans="2:12" s="8" customFormat="1" ht="10.8" thickBot="1" x14ac:dyDescent="0.25">
      <c r="B302" s="343"/>
      <c r="C302" s="335"/>
      <c r="D302" s="350"/>
      <c r="E302" s="71"/>
      <c r="F302" s="341"/>
      <c r="G302" s="271" t="s">
        <v>154</v>
      </c>
      <c r="H302" s="40">
        <v>0.1</v>
      </c>
      <c r="I302" s="312">
        <v>0.1</v>
      </c>
      <c r="J302" s="12"/>
      <c r="K302" s="67" t="s">
        <v>155</v>
      </c>
      <c r="L302" s="70" t="s">
        <v>169</v>
      </c>
    </row>
    <row r="303" spans="2:12" s="8" customFormat="1" ht="10.199999999999999" x14ac:dyDescent="0.2">
      <c r="B303" s="343"/>
      <c r="C303" s="335"/>
      <c r="D303" s="350"/>
      <c r="E303" s="71"/>
      <c r="F303" s="341"/>
      <c r="G303" s="271" t="s">
        <v>157</v>
      </c>
      <c r="H303" s="23"/>
      <c r="I303" s="65">
        <v>7.3840000000000003</v>
      </c>
      <c r="J303" s="20" t="s">
        <v>158</v>
      </c>
      <c r="K303" s="65" t="s">
        <v>16</v>
      </c>
      <c r="L303" s="70" t="s">
        <v>169</v>
      </c>
    </row>
    <row r="304" spans="2:12" s="8" customFormat="1" ht="10.199999999999999" x14ac:dyDescent="0.2">
      <c r="B304" s="343"/>
      <c r="C304" s="335"/>
      <c r="D304" s="350"/>
      <c r="E304" s="71"/>
      <c r="F304" s="341"/>
      <c r="G304" s="271" t="s">
        <v>176</v>
      </c>
      <c r="H304" s="25"/>
      <c r="I304" s="312">
        <v>0</v>
      </c>
      <c r="J304" s="12" t="s">
        <v>158</v>
      </c>
      <c r="K304" s="67" t="s">
        <v>16</v>
      </c>
      <c r="L304" s="59" t="s">
        <v>173</v>
      </c>
    </row>
    <row r="305" spans="2:12" s="8" customFormat="1" ht="10.199999999999999" x14ac:dyDescent="0.2">
      <c r="B305" s="343"/>
      <c r="C305" s="335"/>
      <c r="D305" s="350"/>
      <c r="E305" s="71"/>
      <c r="F305" s="341"/>
      <c r="G305" s="271" t="s">
        <v>160</v>
      </c>
      <c r="H305" s="25"/>
      <c r="I305" s="312">
        <v>0</v>
      </c>
      <c r="J305" s="12" t="s">
        <v>158</v>
      </c>
      <c r="K305" s="67" t="s">
        <v>16</v>
      </c>
      <c r="L305" s="59" t="s">
        <v>173</v>
      </c>
    </row>
    <row r="306" spans="2:12" s="8" customFormat="1" ht="10.199999999999999" x14ac:dyDescent="0.2">
      <c r="B306" s="343"/>
      <c r="C306" s="335"/>
      <c r="D306" s="350"/>
      <c r="E306" s="71"/>
      <c r="F306" s="341"/>
      <c r="G306" s="271" t="s">
        <v>161</v>
      </c>
      <c r="H306" s="25"/>
      <c r="I306" s="312">
        <v>2267.5</v>
      </c>
      <c r="J306" s="12" t="s">
        <v>158</v>
      </c>
      <c r="K306" s="67" t="s">
        <v>16</v>
      </c>
      <c r="L306" s="59" t="s">
        <v>173</v>
      </c>
    </row>
    <row r="307" spans="2:12" s="8" customFormat="1" ht="10.199999999999999" x14ac:dyDescent="0.2">
      <c r="B307" s="343"/>
      <c r="C307" s="335"/>
      <c r="D307" s="350"/>
      <c r="E307" s="71"/>
      <c r="F307" s="341"/>
      <c r="G307" s="271" t="s">
        <v>162</v>
      </c>
      <c r="H307" s="25"/>
      <c r="I307" s="312">
        <v>0.57299999999999995</v>
      </c>
      <c r="J307" s="12" t="s">
        <v>163</v>
      </c>
      <c r="K307" s="67" t="s">
        <v>16</v>
      </c>
      <c r="L307" s="59" t="s">
        <v>173</v>
      </c>
    </row>
    <row r="308" spans="2:12" s="8" customFormat="1" ht="10.199999999999999" x14ac:dyDescent="0.2">
      <c r="B308" s="343"/>
      <c r="C308" s="335"/>
      <c r="D308" s="350"/>
      <c r="E308" s="71"/>
      <c r="F308" s="341"/>
      <c r="G308" s="271" t="s">
        <v>164</v>
      </c>
      <c r="H308" s="25"/>
      <c r="I308" s="312">
        <v>0</v>
      </c>
      <c r="J308" s="12" t="s">
        <v>163</v>
      </c>
      <c r="K308" s="67" t="s">
        <v>16</v>
      </c>
      <c r="L308" s="59" t="s">
        <v>174</v>
      </c>
    </row>
    <row r="309" spans="2:12" s="8" customFormat="1" ht="10.199999999999999" x14ac:dyDescent="0.2">
      <c r="B309" s="343"/>
      <c r="C309" s="335"/>
      <c r="D309" s="350"/>
      <c r="E309" s="71"/>
      <c r="F309" s="341"/>
      <c r="G309" s="271" t="s">
        <v>165</v>
      </c>
      <c r="H309" s="40"/>
      <c r="I309" s="83">
        <v>0</v>
      </c>
      <c r="J309" s="22" t="s">
        <v>163</v>
      </c>
      <c r="K309" s="83" t="s">
        <v>16</v>
      </c>
      <c r="L309" s="59" t="s">
        <v>175</v>
      </c>
    </row>
    <row r="310" spans="2:12" s="8" customFormat="1" ht="10.199999999999999" x14ac:dyDescent="0.2">
      <c r="B310" s="343"/>
      <c r="C310" s="335"/>
      <c r="D310" s="350"/>
      <c r="E310" s="71"/>
      <c r="F310" s="341"/>
      <c r="G310" s="288" t="s">
        <v>166</v>
      </c>
      <c r="H310" s="167"/>
      <c r="I310" s="83">
        <v>134.86799999999999</v>
      </c>
      <c r="J310" s="22" t="s">
        <v>163</v>
      </c>
      <c r="K310" s="83" t="s">
        <v>16</v>
      </c>
      <c r="L310" s="59" t="s">
        <v>275</v>
      </c>
    </row>
    <row r="311" spans="2:12" s="8" customFormat="1" ht="10.8" thickBot="1" x14ac:dyDescent="0.25">
      <c r="B311" s="343"/>
      <c r="C311" s="336"/>
      <c r="D311" s="351"/>
      <c r="E311" s="81"/>
      <c r="F311" s="342"/>
      <c r="G311" s="271" t="s">
        <v>349</v>
      </c>
      <c r="H311" s="26"/>
      <c r="I311" s="83">
        <v>0</v>
      </c>
      <c r="J311" s="322" t="s">
        <v>350</v>
      </c>
      <c r="K311" s="83" t="s">
        <v>16</v>
      </c>
      <c r="L311" s="59"/>
    </row>
    <row r="312" spans="2:12" s="8" customFormat="1" ht="10.199999999999999" x14ac:dyDescent="0.2">
      <c r="B312" s="343"/>
      <c r="C312" s="334" t="s">
        <v>177</v>
      </c>
      <c r="D312" s="340"/>
      <c r="E312" s="86"/>
      <c r="F312" s="346"/>
      <c r="G312" s="270" t="s">
        <v>135</v>
      </c>
      <c r="H312" s="66">
        <v>2</v>
      </c>
      <c r="I312" s="23">
        <v>2</v>
      </c>
      <c r="J312" s="323"/>
      <c r="K312" s="311" t="s">
        <v>137</v>
      </c>
      <c r="L312" s="59"/>
    </row>
    <row r="313" spans="2:12" s="8" customFormat="1" ht="10.199999999999999" x14ac:dyDescent="0.2">
      <c r="B313" s="343"/>
      <c r="C313" s="335"/>
      <c r="D313" s="341"/>
      <c r="E313" s="71"/>
      <c r="F313" s="347"/>
      <c r="G313" s="271" t="s">
        <v>138</v>
      </c>
      <c r="H313" s="66" t="s">
        <v>178</v>
      </c>
      <c r="I313" s="25" t="s">
        <v>178</v>
      </c>
      <c r="J313" s="324"/>
      <c r="K313" s="312" t="s">
        <v>137</v>
      </c>
      <c r="L313" s="59"/>
    </row>
    <row r="314" spans="2:12" s="8" customFormat="1" ht="10.199999999999999" x14ac:dyDescent="0.2">
      <c r="B314" s="343"/>
      <c r="C314" s="335"/>
      <c r="D314" s="341"/>
      <c r="E314" s="71"/>
      <c r="F314" s="347"/>
      <c r="G314" s="271" t="s">
        <v>168</v>
      </c>
      <c r="H314" s="28">
        <v>35.17</v>
      </c>
      <c r="I314" s="25">
        <v>29.41</v>
      </c>
      <c r="J314" s="324" t="s">
        <v>141</v>
      </c>
      <c r="K314" s="312" t="s">
        <v>16</v>
      </c>
      <c r="L314" s="59"/>
    </row>
    <row r="315" spans="2:12" s="8" customFormat="1" ht="10.199999999999999" x14ac:dyDescent="0.2">
      <c r="B315" s="343"/>
      <c r="C315" s="335"/>
      <c r="D315" s="341"/>
      <c r="E315" s="71"/>
      <c r="F315" s="347"/>
      <c r="G315" s="271" t="s">
        <v>170</v>
      </c>
      <c r="H315" s="28">
        <v>94.44</v>
      </c>
      <c r="I315" s="25">
        <v>91.78</v>
      </c>
      <c r="J315" s="324" t="s">
        <v>143</v>
      </c>
      <c r="K315" s="312" t="s">
        <v>16</v>
      </c>
      <c r="L315" s="59"/>
    </row>
    <row r="316" spans="2:12" s="8" customFormat="1" ht="30.6" x14ac:dyDescent="0.2">
      <c r="B316" s="343"/>
      <c r="C316" s="335"/>
      <c r="D316" s="341"/>
      <c r="E316" s="71"/>
      <c r="F316" s="347"/>
      <c r="G316" s="271" t="s">
        <v>144</v>
      </c>
      <c r="H316" s="28">
        <v>6.94</v>
      </c>
      <c r="I316" s="25">
        <v>7.17</v>
      </c>
      <c r="J316" s="324" t="s">
        <v>145</v>
      </c>
      <c r="K316" s="312" t="s">
        <v>276</v>
      </c>
      <c r="L316" s="246"/>
    </row>
    <row r="317" spans="2:12" s="49" customFormat="1" ht="10.199999999999999" x14ac:dyDescent="0.2">
      <c r="B317" s="343"/>
      <c r="C317" s="335"/>
      <c r="D317" s="341"/>
      <c r="E317" s="71"/>
      <c r="F317" s="347"/>
      <c r="G317" s="271" t="s">
        <v>171</v>
      </c>
      <c r="H317" s="28">
        <v>0.11899999999999999</v>
      </c>
      <c r="I317" s="25">
        <v>0.11</v>
      </c>
      <c r="J317" s="324" t="s">
        <v>340</v>
      </c>
      <c r="K317" s="312" t="s">
        <v>16</v>
      </c>
      <c r="L317" s="247"/>
    </row>
    <row r="318" spans="2:12" s="8" customFormat="1" ht="10.199999999999999" x14ac:dyDescent="0.2">
      <c r="B318" s="380" t="s">
        <v>102</v>
      </c>
      <c r="C318" s="335"/>
      <c r="D318" s="341"/>
      <c r="E318" s="71"/>
      <c r="F318" s="347"/>
      <c r="G318" s="271" t="s">
        <v>172</v>
      </c>
      <c r="H318" s="28">
        <v>0.32400000000000001</v>
      </c>
      <c r="I318" s="25">
        <v>0.28999999999999998</v>
      </c>
      <c r="J318" s="324" t="s">
        <v>341</v>
      </c>
      <c r="K318" s="312" t="s">
        <v>16</v>
      </c>
      <c r="L318" s="84"/>
    </row>
    <row r="319" spans="2:12" s="8" customFormat="1" ht="30.6" x14ac:dyDescent="0.2">
      <c r="B319" s="380"/>
      <c r="C319" s="335"/>
      <c r="D319" s="341"/>
      <c r="E319" s="71"/>
      <c r="F319" s="347"/>
      <c r="G319" s="271" t="s">
        <v>150</v>
      </c>
      <c r="H319" s="28">
        <v>1.7000000000000001E-2</v>
      </c>
      <c r="I319" s="25">
        <v>1.4E-2</v>
      </c>
      <c r="J319" s="324" t="s">
        <v>340</v>
      </c>
      <c r="K319" s="312" t="s">
        <v>276</v>
      </c>
      <c r="L319" s="59"/>
    </row>
    <row r="320" spans="2:12" s="8" customFormat="1" ht="30.6" x14ac:dyDescent="0.2">
      <c r="B320" s="380"/>
      <c r="C320" s="335"/>
      <c r="D320" s="341"/>
      <c r="E320" s="71"/>
      <c r="F320" s="347"/>
      <c r="G320" s="271" t="s">
        <v>179</v>
      </c>
      <c r="H320" s="28">
        <v>7.69</v>
      </c>
      <c r="I320" s="25">
        <v>7.17</v>
      </c>
      <c r="J320" s="324" t="s">
        <v>141</v>
      </c>
      <c r="K320" s="312" t="s">
        <v>276</v>
      </c>
      <c r="L320" s="59"/>
    </row>
    <row r="321" spans="2:12" s="8" customFormat="1" ht="30.6" x14ac:dyDescent="0.2">
      <c r="B321" s="380"/>
      <c r="C321" s="335"/>
      <c r="D321" s="341"/>
      <c r="E321" s="71"/>
      <c r="F321" s="347"/>
      <c r="G321" s="271" t="s">
        <v>180</v>
      </c>
      <c r="H321" s="28">
        <v>6.0000000000000001E-3</v>
      </c>
      <c r="I321" s="25">
        <v>0.01</v>
      </c>
      <c r="J321" s="324" t="s">
        <v>147</v>
      </c>
      <c r="K321" s="312" t="s">
        <v>276</v>
      </c>
      <c r="L321" s="59"/>
    </row>
    <row r="322" spans="2:12" s="8" customFormat="1" ht="10.199999999999999" x14ac:dyDescent="0.2">
      <c r="B322" s="380"/>
      <c r="C322" s="335"/>
      <c r="D322" s="341"/>
      <c r="E322" s="71"/>
      <c r="F322" s="347"/>
      <c r="G322" s="271" t="s">
        <v>152</v>
      </c>
      <c r="H322" s="28">
        <v>266</v>
      </c>
      <c r="I322" s="25">
        <v>240</v>
      </c>
      <c r="J322" s="324" t="s">
        <v>283</v>
      </c>
      <c r="K322" s="312" t="s">
        <v>16</v>
      </c>
      <c r="L322" s="85"/>
    </row>
    <row r="323" spans="2:12" s="8" customFormat="1" ht="10.199999999999999" x14ac:dyDescent="0.2">
      <c r="B323" s="380"/>
      <c r="C323" s="335"/>
      <c r="D323" s="341"/>
      <c r="E323" s="71"/>
      <c r="F323" s="347"/>
      <c r="G323" s="271" t="s">
        <v>18</v>
      </c>
      <c r="H323" s="28">
        <v>0.6</v>
      </c>
      <c r="I323" s="25">
        <v>0.65</v>
      </c>
      <c r="J323" s="324" t="s">
        <v>284</v>
      </c>
      <c r="K323" s="312" t="s">
        <v>16</v>
      </c>
      <c r="L323" s="59"/>
    </row>
    <row r="324" spans="2:12" s="8" customFormat="1" ht="30.6" x14ac:dyDescent="0.2">
      <c r="B324" s="380"/>
      <c r="C324" s="335"/>
      <c r="D324" s="341"/>
      <c r="E324" s="71"/>
      <c r="F324" s="347"/>
      <c r="G324" s="271" t="s">
        <v>153</v>
      </c>
      <c r="H324" s="28">
        <v>1.1499999999999999</v>
      </c>
      <c r="I324" s="25">
        <v>1.97</v>
      </c>
      <c r="J324" s="324" t="s">
        <v>145</v>
      </c>
      <c r="K324" s="312" t="s">
        <v>276</v>
      </c>
      <c r="L324" s="59"/>
    </row>
    <row r="325" spans="2:12" s="8" customFormat="1" ht="31.2" thickBot="1" x14ac:dyDescent="0.25">
      <c r="B325" s="380"/>
      <c r="C325" s="335"/>
      <c r="D325" s="341"/>
      <c r="E325" s="71"/>
      <c r="F325" s="347"/>
      <c r="G325" s="271" t="s">
        <v>154</v>
      </c>
      <c r="H325" s="33">
        <v>0.08</v>
      </c>
      <c r="I325" s="25">
        <v>0.08</v>
      </c>
      <c r="J325" s="324"/>
      <c r="K325" s="12" t="s">
        <v>206</v>
      </c>
      <c r="L325" s="85"/>
    </row>
    <row r="326" spans="2:12" s="8" customFormat="1" ht="10.199999999999999" x14ac:dyDescent="0.2">
      <c r="B326" s="380"/>
      <c r="C326" s="335"/>
      <c r="D326" s="341"/>
      <c r="E326" s="71"/>
      <c r="F326" s="347"/>
      <c r="G326" s="271" t="s">
        <v>157</v>
      </c>
      <c r="H326" s="66">
        <v>0</v>
      </c>
      <c r="I326" s="25">
        <v>0</v>
      </c>
      <c r="J326" s="324" t="s">
        <v>158</v>
      </c>
      <c r="K326" s="312" t="s">
        <v>16</v>
      </c>
      <c r="L326" s="85"/>
    </row>
    <row r="327" spans="2:12" s="8" customFormat="1" ht="10.199999999999999" x14ac:dyDescent="0.2">
      <c r="B327" s="380"/>
      <c r="C327" s="335"/>
      <c r="D327" s="341"/>
      <c r="E327" s="71"/>
      <c r="F327" s="347"/>
      <c r="G327" s="271" t="s">
        <v>159</v>
      </c>
      <c r="H327" s="28">
        <v>0</v>
      </c>
      <c r="I327" s="25">
        <v>0</v>
      </c>
      <c r="J327" s="324" t="s">
        <v>158</v>
      </c>
      <c r="K327" s="312" t="s">
        <v>16</v>
      </c>
      <c r="L327" s="85"/>
    </row>
    <row r="328" spans="2:12" s="8" customFormat="1" ht="10.199999999999999" x14ac:dyDescent="0.2">
      <c r="B328" s="380"/>
      <c r="C328" s="335"/>
      <c r="D328" s="341"/>
      <c r="E328" s="71"/>
      <c r="F328" s="347"/>
      <c r="G328" s="271" t="s">
        <v>160</v>
      </c>
      <c r="H328" s="28">
        <v>0</v>
      </c>
      <c r="I328" s="25">
        <v>0</v>
      </c>
      <c r="J328" s="324" t="s">
        <v>158</v>
      </c>
      <c r="K328" s="312" t="s">
        <v>16</v>
      </c>
      <c r="L328" s="59" t="s">
        <v>181</v>
      </c>
    </row>
    <row r="329" spans="2:12" s="8" customFormat="1" ht="10.199999999999999" x14ac:dyDescent="0.2">
      <c r="B329" s="380"/>
      <c r="C329" s="335"/>
      <c r="D329" s="341"/>
      <c r="E329" s="71"/>
      <c r="F329" s="347"/>
      <c r="G329" s="271" t="s">
        <v>161</v>
      </c>
      <c r="H329" s="28">
        <v>0</v>
      </c>
      <c r="I329" s="25">
        <v>0</v>
      </c>
      <c r="J329" s="324" t="s">
        <v>158</v>
      </c>
      <c r="K329" s="312" t="s">
        <v>16</v>
      </c>
      <c r="L329" s="59"/>
    </row>
    <row r="330" spans="2:12" s="8" customFormat="1" ht="10.8" thickBot="1" x14ac:dyDescent="0.25">
      <c r="B330" s="380"/>
      <c r="C330" s="335"/>
      <c r="D330" s="341"/>
      <c r="E330" s="81"/>
      <c r="F330" s="347"/>
      <c r="G330" s="271" t="s">
        <v>162</v>
      </c>
      <c r="H330" s="28">
        <v>0</v>
      </c>
      <c r="I330" s="25">
        <v>0</v>
      </c>
      <c r="J330" s="324" t="s">
        <v>163</v>
      </c>
      <c r="K330" s="312" t="s">
        <v>16</v>
      </c>
      <c r="L330" s="59" t="s">
        <v>182</v>
      </c>
    </row>
    <row r="331" spans="2:12" s="8" customFormat="1" ht="10.199999999999999" x14ac:dyDescent="0.2">
      <c r="B331" s="380"/>
      <c r="C331" s="335"/>
      <c r="D331" s="341"/>
      <c r="E331" s="86"/>
      <c r="F331" s="347"/>
      <c r="G331" s="271" t="s">
        <v>164</v>
      </c>
      <c r="H331" s="28">
        <v>0</v>
      </c>
      <c r="I331" s="25">
        <v>0</v>
      </c>
      <c r="J331" s="324" t="s">
        <v>163</v>
      </c>
      <c r="K331" s="312" t="s">
        <v>16</v>
      </c>
      <c r="L331" s="59" t="s">
        <v>182</v>
      </c>
    </row>
    <row r="332" spans="2:12" s="8" customFormat="1" ht="11.4" x14ac:dyDescent="0.2">
      <c r="B332" s="380"/>
      <c r="C332" s="335"/>
      <c r="D332" s="341"/>
      <c r="E332" s="87"/>
      <c r="F332" s="347"/>
      <c r="G332" s="271" t="s">
        <v>165</v>
      </c>
      <c r="H332" s="28">
        <v>0</v>
      </c>
      <c r="I332" s="25">
        <v>0</v>
      </c>
      <c r="J332" s="324" t="s">
        <v>163</v>
      </c>
      <c r="K332" s="312" t="s">
        <v>16</v>
      </c>
      <c r="L332" s="59" t="s">
        <v>182</v>
      </c>
    </row>
    <row r="333" spans="2:12" s="8" customFormat="1" ht="11.4" x14ac:dyDescent="0.2">
      <c r="B333" s="380"/>
      <c r="C333" s="335"/>
      <c r="D333" s="341"/>
      <c r="E333" s="88"/>
      <c r="F333" s="347"/>
      <c r="G333" s="271" t="s">
        <v>166</v>
      </c>
      <c r="H333" s="72">
        <v>0</v>
      </c>
      <c r="I333" s="25">
        <v>0</v>
      </c>
      <c r="J333" s="324" t="s">
        <v>163</v>
      </c>
      <c r="K333" s="312" t="s">
        <v>16</v>
      </c>
      <c r="L333" s="59" t="s">
        <v>182</v>
      </c>
    </row>
    <row r="334" spans="2:12" s="8" customFormat="1" ht="12" thickBot="1" x14ac:dyDescent="0.25">
      <c r="B334" s="380"/>
      <c r="C334" s="336"/>
      <c r="D334" s="342"/>
      <c r="E334" s="321"/>
      <c r="F334" s="348"/>
      <c r="G334" s="271" t="s">
        <v>349</v>
      </c>
      <c r="H334" s="33"/>
      <c r="I334" s="83">
        <v>-0.51</v>
      </c>
      <c r="J334" s="325" t="s">
        <v>350</v>
      </c>
      <c r="K334" s="313" t="s">
        <v>16</v>
      </c>
      <c r="L334" s="85"/>
    </row>
    <row r="335" spans="2:12" s="8" customFormat="1" ht="11.4" x14ac:dyDescent="0.2">
      <c r="B335" s="380"/>
      <c r="C335" s="334" t="s">
        <v>184</v>
      </c>
      <c r="D335" s="340"/>
      <c r="E335" s="328"/>
      <c r="F335" s="340"/>
      <c r="G335" s="270" t="s">
        <v>135</v>
      </c>
      <c r="H335" s="66">
        <v>1</v>
      </c>
      <c r="I335" s="311">
        <v>1</v>
      </c>
      <c r="J335" s="9"/>
      <c r="K335" s="311" t="s">
        <v>137</v>
      </c>
      <c r="L335" s="59"/>
    </row>
    <row r="336" spans="2:12" s="8" customFormat="1" ht="10.199999999999999" x14ac:dyDescent="0.2">
      <c r="B336" s="380"/>
      <c r="C336" s="335"/>
      <c r="D336" s="341"/>
      <c r="E336" s="71"/>
      <c r="F336" s="341"/>
      <c r="G336" s="271" t="s">
        <v>138</v>
      </c>
      <c r="H336" s="66" t="s">
        <v>185</v>
      </c>
      <c r="I336" s="65" t="s">
        <v>185</v>
      </c>
      <c r="J336" s="20"/>
      <c r="K336" s="65" t="s">
        <v>137</v>
      </c>
      <c r="L336" s="59" t="s">
        <v>183</v>
      </c>
    </row>
    <row r="337" spans="2:12" s="8" customFormat="1" ht="11.4" x14ac:dyDescent="0.2">
      <c r="B337" s="380"/>
      <c r="C337" s="335"/>
      <c r="D337" s="341"/>
      <c r="E337" s="88"/>
      <c r="F337" s="341"/>
      <c r="G337" s="271" t="s">
        <v>168</v>
      </c>
      <c r="H337" s="28">
        <v>14.85</v>
      </c>
      <c r="I337" s="312">
        <v>15.38</v>
      </c>
      <c r="J337" s="12" t="s">
        <v>141</v>
      </c>
      <c r="K337" s="312" t="s">
        <v>16</v>
      </c>
      <c r="L337" s="59" t="s">
        <v>183</v>
      </c>
    </row>
    <row r="338" spans="2:12" s="8" customFormat="1" ht="11.4" x14ac:dyDescent="0.2">
      <c r="B338" s="380"/>
      <c r="C338" s="335"/>
      <c r="D338" s="341"/>
      <c r="E338" s="88"/>
      <c r="F338" s="341"/>
      <c r="G338" s="271" t="s">
        <v>170</v>
      </c>
      <c r="H338" s="28">
        <v>30.46</v>
      </c>
      <c r="I338" s="312">
        <v>48.06</v>
      </c>
      <c r="J338" s="12" t="s">
        <v>143</v>
      </c>
      <c r="K338" s="312" t="s">
        <v>16</v>
      </c>
      <c r="L338" s="59" t="s">
        <v>183</v>
      </c>
    </row>
    <row r="339" spans="2:12" s="8" customFormat="1" ht="30.6" x14ac:dyDescent="0.2">
      <c r="B339" s="380"/>
      <c r="C339" s="335"/>
      <c r="D339" s="341"/>
      <c r="E339" s="71"/>
      <c r="F339" s="341"/>
      <c r="G339" s="271" t="s">
        <v>144</v>
      </c>
      <c r="H339" s="28">
        <v>2.59</v>
      </c>
      <c r="I339" s="312">
        <v>5.41</v>
      </c>
      <c r="J339" s="12" t="s">
        <v>145</v>
      </c>
      <c r="K339" s="312" t="s">
        <v>276</v>
      </c>
      <c r="L339" s="59" t="s">
        <v>183</v>
      </c>
    </row>
    <row r="340" spans="2:12" s="8" customFormat="1" ht="10.199999999999999" x14ac:dyDescent="0.2">
      <c r="B340" s="380"/>
      <c r="C340" s="335"/>
      <c r="D340" s="341"/>
      <c r="E340" s="71"/>
      <c r="F340" s="341"/>
      <c r="G340" s="271" t="s">
        <v>171</v>
      </c>
      <c r="H340" s="28">
        <v>9.6000000000000002E-2</v>
      </c>
      <c r="I340" s="312">
        <v>0.08</v>
      </c>
      <c r="J340" s="12" t="s">
        <v>147</v>
      </c>
      <c r="K340" s="312" t="s">
        <v>16</v>
      </c>
      <c r="L340" s="59" t="s">
        <v>183</v>
      </c>
    </row>
    <row r="341" spans="2:12" s="8" customFormat="1" ht="10.199999999999999" x14ac:dyDescent="0.2">
      <c r="B341" s="380"/>
      <c r="C341" s="335"/>
      <c r="D341" s="341"/>
      <c r="E341" s="71"/>
      <c r="F341" s="341"/>
      <c r="G341" s="271" t="s">
        <v>172</v>
      </c>
      <c r="H341" s="28">
        <v>0.21099999999999999</v>
      </c>
      <c r="I341" s="312">
        <v>0.13</v>
      </c>
      <c r="J341" s="12" t="s">
        <v>149</v>
      </c>
      <c r="K341" s="312" t="s">
        <v>16</v>
      </c>
      <c r="L341" s="59" t="s">
        <v>183</v>
      </c>
    </row>
    <row r="342" spans="2:12" s="8" customFormat="1" ht="30.6" x14ac:dyDescent="0.2">
      <c r="B342" s="380"/>
      <c r="C342" s="335"/>
      <c r="D342" s="341"/>
      <c r="E342" s="71"/>
      <c r="F342" s="341"/>
      <c r="G342" s="271" t="s">
        <v>150</v>
      </c>
      <c r="H342" s="28">
        <v>1.4E-2</v>
      </c>
      <c r="I342" s="312">
        <v>1.0999999999999999E-2</v>
      </c>
      <c r="J342" s="12" t="s">
        <v>151</v>
      </c>
      <c r="K342" s="312" t="s">
        <v>276</v>
      </c>
      <c r="L342" s="59" t="s">
        <v>183</v>
      </c>
    </row>
    <row r="343" spans="2:12" s="8" customFormat="1" ht="31.2" thickBot="1" x14ac:dyDescent="0.25">
      <c r="B343" s="380"/>
      <c r="C343" s="335"/>
      <c r="D343" s="341"/>
      <c r="E343" s="71"/>
      <c r="F343" s="341"/>
      <c r="G343" s="271" t="s">
        <v>179</v>
      </c>
      <c r="H343" s="28">
        <v>5.85</v>
      </c>
      <c r="I343" s="312">
        <v>5.41</v>
      </c>
      <c r="J343" s="12" t="s">
        <v>141</v>
      </c>
      <c r="K343" s="312" t="s">
        <v>276</v>
      </c>
      <c r="L343" s="59" t="s">
        <v>183</v>
      </c>
    </row>
    <row r="344" spans="2:12" s="8" customFormat="1" ht="30.6" x14ac:dyDescent="0.2">
      <c r="B344" s="380" t="s">
        <v>102</v>
      </c>
      <c r="C344" s="335"/>
      <c r="D344" s="341"/>
      <c r="E344" s="86"/>
      <c r="F344" s="341"/>
      <c r="G344" s="271" t="s">
        <v>180</v>
      </c>
      <c r="H344" s="69">
        <v>8.0000000000000002E-3</v>
      </c>
      <c r="I344" s="68">
        <v>0.01</v>
      </c>
      <c r="J344" s="12" t="s">
        <v>147</v>
      </c>
      <c r="K344" s="312" t="s">
        <v>276</v>
      </c>
      <c r="L344" s="59"/>
    </row>
    <row r="345" spans="2:12" s="8" customFormat="1" ht="10.199999999999999" x14ac:dyDescent="0.2">
      <c r="B345" s="380"/>
      <c r="C345" s="335"/>
      <c r="D345" s="341"/>
      <c r="E345" s="71"/>
      <c r="F345" s="341"/>
      <c r="G345" s="271" t="s">
        <v>152</v>
      </c>
      <c r="H345" s="28">
        <v>120</v>
      </c>
      <c r="I345" s="312">
        <v>150</v>
      </c>
      <c r="J345" s="12" t="s">
        <v>283</v>
      </c>
      <c r="K345" s="312" t="s">
        <v>16</v>
      </c>
      <c r="L345" s="59"/>
    </row>
    <row r="346" spans="2:12" s="8" customFormat="1" ht="10.199999999999999" x14ac:dyDescent="0.2">
      <c r="B346" s="380"/>
      <c r="C346" s="335"/>
      <c r="D346" s="341"/>
      <c r="E346" s="71"/>
      <c r="F346" s="341"/>
      <c r="G346" s="271" t="s">
        <v>18</v>
      </c>
      <c r="H346" s="28">
        <v>0.5</v>
      </c>
      <c r="I346" s="312">
        <v>0.5</v>
      </c>
      <c r="J346" s="12" t="s">
        <v>284</v>
      </c>
      <c r="K346" s="312" t="s">
        <v>16</v>
      </c>
      <c r="L346" s="59"/>
    </row>
    <row r="347" spans="2:12" s="8" customFormat="1" ht="30.6" x14ac:dyDescent="0.2">
      <c r="B347" s="380"/>
      <c r="C347" s="335"/>
      <c r="D347" s="341"/>
      <c r="E347" s="71"/>
      <c r="F347" s="341"/>
      <c r="G347" s="271" t="s">
        <v>153</v>
      </c>
      <c r="H347" s="28">
        <v>1.31</v>
      </c>
      <c r="I347" s="312">
        <v>2.2999999999999998</v>
      </c>
      <c r="J347" s="12" t="s">
        <v>145</v>
      </c>
      <c r="K347" s="312" t="s">
        <v>276</v>
      </c>
      <c r="L347" s="59"/>
    </row>
    <row r="348" spans="2:12" s="8" customFormat="1" ht="30.6" x14ac:dyDescent="0.2">
      <c r="B348" s="380"/>
      <c r="C348" s="335"/>
      <c r="D348" s="341"/>
      <c r="E348" s="71"/>
      <c r="F348" s="341"/>
      <c r="G348" s="271" t="s">
        <v>154</v>
      </c>
      <c r="H348" s="28">
        <v>0.08</v>
      </c>
      <c r="I348" s="312">
        <v>0.08</v>
      </c>
      <c r="J348" s="12"/>
      <c r="K348" s="12" t="s">
        <v>206</v>
      </c>
      <c r="L348" s="59"/>
    </row>
    <row r="349" spans="2:12" s="8" customFormat="1" ht="10.199999999999999" x14ac:dyDescent="0.2">
      <c r="B349" s="380"/>
      <c r="C349" s="335"/>
      <c r="D349" s="341"/>
      <c r="E349" s="71"/>
      <c r="F349" s="341"/>
      <c r="G349" s="271" t="s">
        <v>157</v>
      </c>
      <c r="H349" s="28">
        <v>0</v>
      </c>
      <c r="I349" s="312">
        <v>0</v>
      </c>
      <c r="J349" s="20" t="s">
        <v>158</v>
      </c>
      <c r="K349" s="312" t="s">
        <v>16</v>
      </c>
      <c r="L349" s="59"/>
    </row>
    <row r="350" spans="2:12" s="8" customFormat="1" ht="10.199999999999999" x14ac:dyDescent="0.2">
      <c r="B350" s="380"/>
      <c r="C350" s="335"/>
      <c r="D350" s="341"/>
      <c r="E350" s="71"/>
      <c r="F350" s="341"/>
      <c r="G350" s="271" t="s">
        <v>159</v>
      </c>
      <c r="H350" s="28">
        <v>0</v>
      </c>
      <c r="I350" s="312">
        <v>0</v>
      </c>
      <c r="J350" s="12" t="s">
        <v>158</v>
      </c>
      <c r="K350" s="312" t="s">
        <v>16</v>
      </c>
      <c r="L350" s="59"/>
    </row>
    <row r="351" spans="2:12" s="8" customFormat="1" ht="10.199999999999999" x14ac:dyDescent="0.2">
      <c r="B351" s="380"/>
      <c r="C351" s="335"/>
      <c r="D351" s="341"/>
      <c r="E351" s="71"/>
      <c r="F351" s="341"/>
      <c r="G351" s="271" t="s">
        <v>160</v>
      </c>
      <c r="H351" s="28">
        <v>0</v>
      </c>
      <c r="I351" s="312">
        <v>0</v>
      </c>
      <c r="J351" s="12" t="s">
        <v>158</v>
      </c>
      <c r="K351" s="312" t="s">
        <v>16</v>
      </c>
      <c r="L351" s="85"/>
    </row>
    <row r="352" spans="2:12" s="8" customFormat="1" ht="10.199999999999999" x14ac:dyDescent="0.2">
      <c r="B352" s="380"/>
      <c r="C352" s="335"/>
      <c r="D352" s="341"/>
      <c r="E352" s="71"/>
      <c r="F352" s="341"/>
      <c r="G352" s="271" t="s">
        <v>161</v>
      </c>
      <c r="H352" s="28">
        <v>0</v>
      </c>
      <c r="I352" s="312">
        <v>0</v>
      </c>
      <c r="J352" s="12" t="s">
        <v>158</v>
      </c>
      <c r="K352" s="312" t="s">
        <v>16</v>
      </c>
      <c r="L352" s="85"/>
    </row>
    <row r="353" spans="2:12" s="8" customFormat="1" ht="10.199999999999999" x14ac:dyDescent="0.2">
      <c r="B353" s="380"/>
      <c r="C353" s="335"/>
      <c r="D353" s="341"/>
      <c r="E353" s="71"/>
      <c r="F353" s="341"/>
      <c r="G353" s="271" t="s">
        <v>162</v>
      </c>
      <c r="H353" s="28">
        <v>0</v>
      </c>
      <c r="I353" s="312">
        <v>0</v>
      </c>
      <c r="J353" s="12" t="s">
        <v>163</v>
      </c>
      <c r="K353" s="312" t="s">
        <v>16</v>
      </c>
      <c r="L353" s="85"/>
    </row>
    <row r="354" spans="2:12" s="8" customFormat="1" ht="10.199999999999999" x14ac:dyDescent="0.2">
      <c r="B354" s="380"/>
      <c r="C354" s="335"/>
      <c r="D354" s="341"/>
      <c r="E354" s="71"/>
      <c r="F354" s="341"/>
      <c r="G354" s="271" t="s">
        <v>164</v>
      </c>
      <c r="H354" s="28">
        <v>0</v>
      </c>
      <c r="I354" s="312">
        <v>0</v>
      </c>
      <c r="J354" s="12" t="s">
        <v>163</v>
      </c>
      <c r="K354" s="312" t="s">
        <v>16</v>
      </c>
      <c r="L354" s="59"/>
    </row>
    <row r="355" spans="2:12" s="8" customFormat="1" ht="10.199999999999999" x14ac:dyDescent="0.2">
      <c r="B355" s="380"/>
      <c r="C355" s="335"/>
      <c r="D355" s="341"/>
      <c r="E355" s="71"/>
      <c r="F355" s="341"/>
      <c r="G355" s="271" t="s">
        <v>165</v>
      </c>
      <c r="H355" s="72">
        <v>0</v>
      </c>
      <c r="I355" s="312">
        <v>0</v>
      </c>
      <c r="J355" s="12" t="s">
        <v>163</v>
      </c>
      <c r="K355" s="312" t="s">
        <v>16</v>
      </c>
      <c r="L355" s="59" t="s">
        <v>277</v>
      </c>
    </row>
    <row r="356" spans="2:12" s="8" customFormat="1" ht="10.199999999999999" x14ac:dyDescent="0.2">
      <c r="B356" s="380"/>
      <c r="C356" s="335"/>
      <c r="D356" s="341"/>
      <c r="E356" s="71"/>
      <c r="F356" s="341"/>
      <c r="G356" s="271" t="s">
        <v>166</v>
      </c>
      <c r="H356" s="167">
        <v>0</v>
      </c>
      <c r="I356" s="255">
        <v>0</v>
      </c>
      <c r="J356" s="327" t="s">
        <v>163</v>
      </c>
      <c r="K356" s="255" t="s">
        <v>16</v>
      </c>
      <c r="L356" s="59"/>
    </row>
    <row r="357" spans="2:12" s="8" customFormat="1" ht="10.8" thickBot="1" x14ac:dyDescent="0.25">
      <c r="B357" s="380"/>
      <c r="C357" s="336"/>
      <c r="D357" s="342"/>
      <c r="E357" s="81"/>
      <c r="F357" s="342"/>
      <c r="G357" s="271" t="s">
        <v>349</v>
      </c>
      <c r="H357" s="33"/>
      <c r="I357" s="313">
        <v>-1.83</v>
      </c>
      <c r="J357" s="15" t="s">
        <v>350</v>
      </c>
      <c r="K357" s="313" t="s">
        <v>16</v>
      </c>
      <c r="L357" s="59"/>
    </row>
    <row r="358" spans="2:12" s="8" customFormat="1" ht="10.199999999999999" x14ac:dyDescent="0.2">
      <c r="B358" s="380"/>
      <c r="C358" s="334" t="s">
        <v>187</v>
      </c>
      <c r="D358" s="340"/>
      <c r="E358" s="86"/>
      <c r="F358" s="346"/>
      <c r="G358" s="270" t="s">
        <v>135</v>
      </c>
      <c r="H358" s="66">
        <v>15</v>
      </c>
      <c r="I358" s="311">
        <v>15</v>
      </c>
      <c r="J358" s="9"/>
      <c r="K358" s="311" t="s">
        <v>137</v>
      </c>
      <c r="L358" s="59"/>
    </row>
    <row r="359" spans="2:12" s="8" customFormat="1" ht="10.199999999999999" x14ac:dyDescent="0.2">
      <c r="B359" s="380"/>
      <c r="C359" s="335"/>
      <c r="D359" s="341"/>
      <c r="E359" s="71"/>
      <c r="F359" s="347"/>
      <c r="G359" s="271" t="s">
        <v>138</v>
      </c>
      <c r="H359" s="28" t="s">
        <v>185</v>
      </c>
      <c r="I359" s="312" t="s">
        <v>185</v>
      </c>
      <c r="J359" s="12"/>
      <c r="K359" s="312" t="s">
        <v>137</v>
      </c>
      <c r="L359" s="59"/>
    </row>
    <row r="360" spans="2:12" s="8" customFormat="1" ht="10.199999999999999" x14ac:dyDescent="0.2">
      <c r="B360" s="380"/>
      <c r="C360" s="335"/>
      <c r="D360" s="341"/>
      <c r="E360" s="71"/>
      <c r="F360" s="347"/>
      <c r="G360" s="271" t="s">
        <v>168</v>
      </c>
      <c r="H360" s="28">
        <v>23.41</v>
      </c>
      <c r="I360" s="312">
        <v>18.09</v>
      </c>
      <c r="J360" s="12" t="s">
        <v>141</v>
      </c>
      <c r="K360" s="312" t="s">
        <v>16</v>
      </c>
      <c r="L360" s="59"/>
    </row>
    <row r="361" spans="2:12" s="8" customFormat="1" ht="10.199999999999999" x14ac:dyDescent="0.2">
      <c r="B361" s="380"/>
      <c r="C361" s="335"/>
      <c r="D361" s="341"/>
      <c r="E361" s="71"/>
      <c r="F361" s="347"/>
      <c r="G361" s="271" t="s">
        <v>170</v>
      </c>
      <c r="H361" s="28">
        <v>30.22</v>
      </c>
      <c r="I361" s="312">
        <v>43.58</v>
      </c>
      <c r="J361" s="12" t="s">
        <v>143</v>
      </c>
      <c r="K361" s="312" t="s">
        <v>16</v>
      </c>
      <c r="L361" s="59"/>
    </row>
    <row r="362" spans="2:12" s="8" customFormat="1" ht="30.6" x14ac:dyDescent="0.2">
      <c r="B362" s="380"/>
      <c r="C362" s="335"/>
      <c r="D362" s="341"/>
      <c r="E362" s="71"/>
      <c r="F362" s="347"/>
      <c r="G362" s="271" t="s">
        <v>144</v>
      </c>
      <c r="H362" s="28">
        <v>2.59</v>
      </c>
      <c r="I362" s="312">
        <v>5.97</v>
      </c>
      <c r="J362" s="12" t="s">
        <v>145</v>
      </c>
      <c r="K362" s="312" t="s">
        <v>276</v>
      </c>
      <c r="L362" s="59" t="s">
        <v>186</v>
      </c>
    </row>
    <row r="363" spans="2:12" s="91" customFormat="1" ht="10.199999999999999" x14ac:dyDescent="0.2">
      <c r="B363" s="380"/>
      <c r="C363" s="335"/>
      <c r="D363" s="341"/>
      <c r="E363" s="74"/>
      <c r="F363" s="347"/>
      <c r="G363" s="271" t="s">
        <v>171</v>
      </c>
      <c r="H363" s="28">
        <v>0.111</v>
      </c>
      <c r="I363" s="312">
        <v>0.08</v>
      </c>
      <c r="J363" s="12" t="s">
        <v>147</v>
      </c>
      <c r="K363" s="312" t="s">
        <v>16</v>
      </c>
      <c r="L363" s="59" t="s">
        <v>186</v>
      </c>
    </row>
    <row r="364" spans="2:12" s="8" customFormat="1" ht="10.199999999999999" x14ac:dyDescent="0.2">
      <c r="B364" s="380"/>
      <c r="C364" s="335"/>
      <c r="D364" s="341"/>
      <c r="E364" s="71"/>
      <c r="F364" s="347"/>
      <c r="G364" s="271" t="s">
        <v>172</v>
      </c>
      <c r="H364" s="28">
        <v>0.13900000000000001</v>
      </c>
      <c r="I364" s="312">
        <v>0.1</v>
      </c>
      <c r="J364" s="12" t="s">
        <v>149</v>
      </c>
      <c r="K364" s="312" t="s">
        <v>16</v>
      </c>
      <c r="L364" s="59" t="s">
        <v>186</v>
      </c>
    </row>
    <row r="365" spans="2:12" s="91" customFormat="1" ht="30.6" x14ac:dyDescent="0.2">
      <c r="B365" s="380"/>
      <c r="C365" s="335"/>
      <c r="D365" s="341"/>
      <c r="E365" s="74"/>
      <c r="F365" s="347"/>
      <c r="G365" s="271" t="s">
        <v>150</v>
      </c>
      <c r="H365" s="28">
        <v>1.2E-2</v>
      </c>
      <c r="I365" s="312">
        <v>1.2E-2</v>
      </c>
      <c r="J365" s="12" t="s">
        <v>151</v>
      </c>
      <c r="K365" s="312" t="s">
        <v>276</v>
      </c>
      <c r="L365" s="59" t="s">
        <v>186</v>
      </c>
    </row>
    <row r="366" spans="2:12" s="8" customFormat="1" ht="30.6" x14ac:dyDescent="0.2">
      <c r="B366" s="380"/>
      <c r="C366" s="335"/>
      <c r="D366" s="341"/>
      <c r="E366" s="71"/>
      <c r="F366" s="347"/>
      <c r="G366" s="271" t="s">
        <v>179</v>
      </c>
      <c r="H366" s="28">
        <v>5.55</v>
      </c>
      <c r="I366" s="312">
        <v>5.97</v>
      </c>
      <c r="J366" s="12" t="s">
        <v>141</v>
      </c>
      <c r="K366" s="312" t="s">
        <v>276</v>
      </c>
      <c r="L366" s="59" t="s">
        <v>186</v>
      </c>
    </row>
    <row r="367" spans="2:12" s="8" customFormat="1" ht="30.6" x14ac:dyDescent="0.2">
      <c r="B367" s="380"/>
      <c r="C367" s="335"/>
      <c r="D367" s="341"/>
      <c r="E367" s="71"/>
      <c r="F367" s="347"/>
      <c r="G367" s="271" t="s">
        <v>180</v>
      </c>
      <c r="H367" s="28">
        <v>5.0000000000000001E-3</v>
      </c>
      <c r="I367" s="312">
        <v>0.01</v>
      </c>
      <c r="J367" s="12" t="s">
        <v>147</v>
      </c>
      <c r="K367" s="312" t="s">
        <v>276</v>
      </c>
      <c r="L367" s="59" t="s">
        <v>186</v>
      </c>
    </row>
    <row r="368" spans="2:12" s="91" customFormat="1" ht="10.199999999999999" x14ac:dyDescent="0.2">
      <c r="B368" s="380"/>
      <c r="C368" s="335"/>
      <c r="D368" s="341"/>
      <c r="E368" s="74"/>
      <c r="F368" s="347"/>
      <c r="G368" s="271" t="s">
        <v>152</v>
      </c>
      <c r="H368" s="28">
        <v>180</v>
      </c>
      <c r="I368" s="312">
        <v>215</v>
      </c>
      <c r="J368" s="12" t="s">
        <v>283</v>
      </c>
      <c r="K368" s="312" t="s">
        <v>16</v>
      </c>
      <c r="L368" s="246" t="s">
        <v>186</v>
      </c>
    </row>
    <row r="369" spans="2:14" s="49" customFormat="1" ht="10.8" thickBot="1" x14ac:dyDescent="0.25">
      <c r="B369" s="380"/>
      <c r="C369" s="335"/>
      <c r="D369" s="341"/>
      <c r="E369" s="71"/>
      <c r="F369" s="347"/>
      <c r="G369" s="271" t="s">
        <v>18</v>
      </c>
      <c r="H369" s="28">
        <v>0.4</v>
      </c>
      <c r="I369" s="312">
        <v>0.35</v>
      </c>
      <c r="J369" s="12" t="s">
        <v>284</v>
      </c>
      <c r="K369" s="312" t="s">
        <v>16</v>
      </c>
      <c r="L369" s="247" t="s">
        <v>186</v>
      </c>
    </row>
    <row r="370" spans="2:14" s="8" customFormat="1" ht="30.6" x14ac:dyDescent="0.2">
      <c r="B370" s="343" t="s">
        <v>102</v>
      </c>
      <c r="C370" s="335"/>
      <c r="D370" s="341"/>
      <c r="E370" s="71"/>
      <c r="F370" s="347"/>
      <c r="G370" s="271" t="s">
        <v>153</v>
      </c>
      <c r="H370" s="27">
        <v>1.71</v>
      </c>
      <c r="I370" s="65">
        <v>3.26</v>
      </c>
      <c r="J370" s="20" t="s">
        <v>145</v>
      </c>
      <c r="K370" s="65" t="s">
        <v>276</v>
      </c>
      <c r="L370" s="84"/>
      <c r="N370" s="49"/>
    </row>
    <row r="371" spans="2:14" s="8" customFormat="1" ht="30.6" x14ac:dyDescent="0.2">
      <c r="B371" s="343"/>
      <c r="C371" s="335"/>
      <c r="D371" s="341"/>
      <c r="E371" s="71"/>
      <c r="F371" s="347"/>
      <c r="G371" s="271" t="s">
        <v>154</v>
      </c>
      <c r="H371" s="28">
        <v>0.08</v>
      </c>
      <c r="I371" s="312">
        <v>0.08</v>
      </c>
      <c r="J371" s="12"/>
      <c r="K371" s="12" t="s">
        <v>206</v>
      </c>
      <c r="L371" s="59"/>
    </row>
    <row r="372" spans="2:14" s="8" customFormat="1" ht="10.199999999999999" x14ac:dyDescent="0.2">
      <c r="B372" s="343"/>
      <c r="C372" s="335"/>
      <c r="D372" s="341"/>
      <c r="E372" s="71"/>
      <c r="F372" s="347"/>
      <c r="G372" s="271" t="s">
        <v>157</v>
      </c>
      <c r="H372" s="28">
        <v>0</v>
      </c>
      <c r="I372" s="312">
        <v>0</v>
      </c>
      <c r="J372" s="20" t="s">
        <v>158</v>
      </c>
      <c r="K372" s="312" t="s">
        <v>16</v>
      </c>
      <c r="L372" s="59"/>
    </row>
    <row r="373" spans="2:14" s="8" customFormat="1" ht="10.199999999999999" x14ac:dyDescent="0.2">
      <c r="B373" s="343"/>
      <c r="C373" s="335"/>
      <c r="D373" s="341"/>
      <c r="E373" s="71"/>
      <c r="F373" s="347"/>
      <c r="G373" s="271" t="s">
        <v>159</v>
      </c>
      <c r="H373" s="28">
        <v>0</v>
      </c>
      <c r="I373" s="312">
        <v>0</v>
      </c>
      <c r="J373" s="12" t="s">
        <v>158</v>
      </c>
      <c r="K373" s="312" t="s">
        <v>16</v>
      </c>
      <c r="L373" s="59"/>
    </row>
    <row r="374" spans="2:14" s="8" customFormat="1" ht="10.199999999999999" x14ac:dyDescent="0.2">
      <c r="B374" s="343"/>
      <c r="C374" s="335"/>
      <c r="D374" s="341"/>
      <c r="E374" s="71"/>
      <c r="F374" s="347"/>
      <c r="G374" s="271" t="s">
        <v>160</v>
      </c>
      <c r="H374" s="28">
        <v>0</v>
      </c>
      <c r="I374" s="312">
        <v>0</v>
      </c>
      <c r="J374" s="12" t="s">
        <v>158</v>
      </c>
      <c r="K374" s="312" t="s">
        <v>16</v>
      </c>
      <c r="L374" s="85"/>
    </row>
    <row r="375" spans="2:14" s="8" customFormat="1" ht="10.199999999999999" x14ac:dyDescent="0.2">
      <c r="B375" s="343"/>
      <c r="C375" s="335"/>
      <c r="D375" s="341"/>
      <c r="E375" s="71"/>
      <c r="F375" s="347"/>
      <c r="G375" s="271" t="s">
        <v>161</v>
      </c>
      <c r="H375" s="28">
        <v>0</v>
      </c>
      <c r="I375" s="312">
        <v>0</v>
      </c>
      <c r="J375" s="12" t="s">
        <v>158</v>
      </c>
      <c r="K375" s="312" t="s">
        <v>16</v>
      </c>
      <c r="L375" s="59"/>
    </row>
    <row r="376" spans="2:14" s="8" customFormat="1" ht="10.199999999999999" x14ac:dyDescent="0.2">
      <c r="B376" s="343"/>
      <c r="C376" s="335"/>
      <c r="D376" s="341"/>
      <c r="E376" s="71"/>
      <c r="F376" s="347"/>
      <c r="G376" s="271" t="s">
        <v>162</v>
      </c>
      <c r="H376" s="28">
        <v>0</v>
      </c>
      <c r="I376" s="312">
        <v>0</v>
      </c>
      <c r="J376" s="12" t="s">
        <v>163</v>
      </c>
      <c r="K376" s="312" t="s">
        <v>16</v>
      </c>
      <c r="L376" s="59"/>
    </row>
    <row r="377" spans="2:14" s="8" customFormat="1" ht="10.199999999999999" x14ac:dyDescent="0.2">
      <c r="B377" s="343"/>
      <c r="C377" s="335"/>
      <c r="D377" s="341"/>
      <c r="E377" s="71"/>
      <c r="F377" s="347"/>
      <c r="G377" s="271" t="s">
        <v>164</v>
      </c>
      <c r="H377" s="28">
        <v>0</v>
      </c>
      <c r="I377" s="312">
        <v>0</v>
      </c>
      <c r="J377" s="12" t="s">
        <v>163</v>
      </c>
      <c r="K377" s="312" t="s">
        <v>16</v>
      </c>
      <c r="L377" s="85"/>
    </row>
    <row r="378" spans="2:14" s="8" customFormat="1" ht="10.199999999999999" x14ac:dyDescent="0.2">
      <c r="B378" s="343"/>
      <c r="C378" s="335"/>
      <c r="D378" s="341"/>
      <c r="E378" s="71"/>
      <c r="F378" s="347"/>
      <c r="G378" s="271" t="s">
        <v>165</v>
      </c>
      <c r="H378" s="28">
        <v>0</v>
      </c>
      <c r="I378" s="312">
        <v>0</v>
      </c>
      <c r="J378" s="12" t="s">
        <v>163</v>
      </c>
      <c r="K378" s="312" t="s">
        <v>16</v>
      </c>
      <c r="L378" s="85"/>
    </row>
    <row r="379" spans="2:14" s="8" customFormat="1" ht="10.199999999999999" x14ac:dyDescent="0.2">
      <c r="B379" s="343"/>
      <c r="C379" s="335"/>
      <c r="D379" s="341"/>
      <c r="E379" s="71"/>
      <c r="F379" s="347"/>
      <c r="G379" s="271" t="s">
        <v>166</v>
      </c>
      <c r="H379" s="72">
        <v>0</v>
      </c>
      <c r="I379" s="83">
        <v>0</v>
      </c>
      <c r="J379" s="22" t="s">
        <v>163</v>
      </c>
      <c r="K379" s="83" t="s">
        <v>16</v>
      </c>
      <c r="L379" s="85"/>
    </row>
    <row r="380" spans="2:14" s="8" customFormat="1" ht="10.8" thickBot="1" x14ac:dyDescent="0.25">
      <c r="B380" s="343"/>
      <c r="C380" s="336"/>
      <c r="D380" s="342"/>
      <c r="E380" s="81"/>
      <c r="F380" s="348"/>
      <c r="G380" s="271" t="s">
        <v>349</v>
      </c>
      <c r="H380" s="72"/>
      <c r="I380" s="313">
        <v>-0.47</v>
      </c>
      <c r="J380" s="15" t="s">
        <v>350</v>
      </c>
      <c r="K380" s="313" t="s">
        <v>16</v>
      </c>
      <c r="L380" s="59"/>
    </row>
    <row r="381" spans="2:14" s="8" customFormat="1" ht="10.199999999999999" x14ac:dyDescent="0.2">
      <c r="B381" s="343"/>
      <c r="C381" s="334" t="s">
        <v>280</v>
      </c>
      <c r="D381" s="340"/>
      <c r="E381" s="86"/>
      <c r="F381" s="346"/>
      <c r="G381" s="270" t="s">
        <v>135</v>
      </c>
      <c r="H381" s="66">
        <v>18</v>
      </c>
      <c r="I381" s="65">
        <v>18</v>
      </c>
      <c r="J381" s="39"/>
      <c r="K381" s="311" t="s">
        <v>137</v>
      </c>
      <c r="L381" s="59"/>
    </row>
    <row r="382" spans="2:14" s="8" customFormat="1" ht="10.199999999999999" x14ac:dyDescent="0.2">
      <c r="B382" s="343"/>
      <c r="C382" s="335"/>
      <c r="D382" s="341"/>
      <c r="E382" s="71"/>
      <c r="F382" s="347"/>
      <c r="G382" s="271" t="s">
        <v>138</v>
      </c>
      <c r="H382" s="28" t="s">
        <v>189</v>
      </c>
      <c r="I382" s="67" t="s">
        <v>189</v>
      </c>
      <c r="J382" s="324"/>
      <c r="K382" s="312" t="s">
        <v>137</v>
      </c>
      <c r="L382" s="59" t="s">
        <v>182</v>
      </c>
    </row>
    <row r="383" spans="2:14" s="8" customFormat="1" ht="10.199999999999999" x14ac:dyDescent="0.2">
      <c r="B383" s="343"/>
      <c r="C383" s="335"/>
      <c r="D383" s="341"/>
      <c r="E383" s="71"/>
      <c r="F383" s="347"/>
      <c r="G383" s="271" t="s">
        <v>168</v>
      </c>
      <c r="H383" s="28">
        <v>31.25</v>
      </c>
      <c r="I383" s="67">
        <v>29.78</v>
      </c>
      <c r="J383" s="324" t="s">
        <v>141</v>
      </c>
      <c r="K383" s="312" t="s">
        <v>16</v>
      </c>
      <c r="L383" s="59" t="s">
        <v>182</v>
      </c>
    </row>
    <row r="384" spans="2:14" s="8" customFormat="1" ht="10.199999999999999" x14ac:dyDescent="0.2">
      <c r="B384" s="343"/>
      <c r="C384" s="335"/>
      <c r="D384" s="341"/>
      <c r="E384" s="71"/>
      <c r="F384" s="347"/>
      <c r="G384" s="271" t="s">
        <v>170</v>
      </c>
      <c r="H384" s="28">
        <v>34.97</v>
      </c>
      <c r="I384" s="67">
        <v>37.04</v>
      </c>
      <c r="J384" s="324" t="s">
        <v>143</v>
      </c>
      <c r="K384" s="312" t="s">
        <v>16</v>
      </c>
      <c r="L384" s="59" t="s">
        <v>182</v>
      </c>
    </row>
    <row r="385" spans="2:12" s="8" customFormat="1" ht="31.2" thickBot="1" x14ac:dyDescent="0.25">
      <c r="B385" s="343"/>
      <c r="C385" s="335"/>
      <c r="D385" s="341"/>
      <c r="E385" s="81"/>
      <c r="F385" s="347"/>
      <c r="G385" s="271" t="s">
        <v>144</v>
      </c>
      <c r="H385" s="28">
        <v>3.31</v>
      </c>
      <c r="I385" s="242">
        <v>6.7880000000000003</v>
      </c>
      <c r="J385" s="324" t="s">
        <v>145</v>
      </c>
      <c r="K385" s="312" t="s">
        <v>276</v>
      </c>
      <c r="L385" s="59" t="s">
        <v>182</v>
      </c>
    </row>
    <row r="386" spans="2:12" s="8" customFormat="1" ht="10.199999999999999" x14ac:dyDescent="0.2">
      <c r="B386" s="343"/>
      <c r="C386" s="335"/>
      <c r="D386" s="341"/>
      <c r="E386" s="86"/>
      <c r="F386" s="347"/>
      <c r="G386" s="271" t="s">
        <v>171</v>
      </c>
      <c r="H386" s="28">
        <v>0.115</v>
      </c>
      <c r="I386" s="67">
        <v>7.0000000000000007E-2</v>
      </c>
      <c r="J386" s="324" t="s">
        <v>147</v>
      </c>
      <c r="K386" s="312" t="s">
        <v>16</v>
      </c>
      <c r="L386" s="85"/>
    </row>
    <row r="387" spans="2:12" s="8" customFormat="1" ht="10.199999999999999" x14ac:dyDescent="0.2">
      <c r="B387" s="343"/>
      <c r="C387" s="335"/>
      <c r="D387" s="341"/>
      <c r="E387" s="71"/>
      <c r="F387" s="347"/>
      <c r="G387" s="271" t="s">
        <v>172</v>
      </c>
      <c r="H387" s="28">
        <v>0.121</v>
      </c>
      <c r="I387" s="67">
        <v>0.05</v>
      </c>
      <c r="J387" s="324" t="s">
        <v>149</v>
      </c>
      <c r="K387" s="312" t="s">
        <v>16</v>
      </c>
      <c r="L387" s="59" t="s">
        <v>188</v>
      </c>
    </row>
    <row r="388" spans="2:12" s="8" customFormat="1" ht="30.6" x14ac:dyDescent="0.2">
      <c r="B388" s="343"/>
      <c r="C388" s="335"/>
      <c r="D388" s="341"/>
      <c r="E388" s="71"/>
      <c r="F388" s="347"/>
      <c r="G388" s="271" t="s">
        <v>150</v>
      </c>
      <c r="H388" s="28">
        <v>1.0999999999999999E-2</v>
      </c>
      <c r="I388" s="68">
        <v>7.6800000000000002E-3</v>
      </c>
      <c r="J388" s="324" t="s">
        <v>151</v>
      </c>
      <c r="K388" s="312" t="s">
        <v>276</v>
      </c>
      <c r="L388" s="59" t="s">
        <v>186</v>
      </c>
    </row>
    <row r="389" spans="2:12" s="8" customFormat="1" ht="30.6" x14ac:dyDescent="0.2">
      <c r="B389" s="343"/>
      <c r="C389" s="335"/>
      <c r="D389" s="341"/>
      <c r="E389" s="71"/>
      <c r="F389" s="347"/>
      <c r="G389" s="271" t="s">
        <v>179</v>
      </c>
      <c r="H389" s="28">
        <v>7.39</v>
      </c>
      <c r="I389" s="242">
        <v>6.7880000000000003</v>
      </c>
      <c r="J389" s="324" t="s">
        <v>141</v>
      </c>
      <c r="K389" s="312" t="s">
        <v>276</v>
      </c>
      <c r="L389" s="59" t="s">
        <v>186</v>
      </c>
    </row>
    <row r="390" spans="2:12" s="8" customFormat="1" ht="30.6" x14ac:dyDescent="0.2">
      <c r="B390" s="343"/>
      <c r="C390" s="335"/>
      <c r="D390" s="341"/>
      <c r="E390" s="71"/>
      <c r="F390" s="347"/>
      <c r="G390" s="271" t="s">
        <v>180</v>
      </c>
      <c r="H390" s="28">
        <v>5.0000000000000001E-3</v>
      </c>
      <c r="I390" s="68">
        <v>7.6800000000000002E-3</v>
      </c>
      <c r="J390" s="324" t="s">
        <v>147</v>
      </c>
      <c r="K390" s="312" t="s">
        <v>276</v>
      </c>
      <c r="L390" s="59" t="s">
        <v>186</v>
      </c>
    </row>
    <row r="391" spans="2:12" s="8" customFormat="1" ht="10.199999999999999" x14ac:dyDescent="0.2">
      <c r="B391" s="343"/>
      <c r="C391" s="335"/>
      <c r="D391" s="341"/>
      <c r="E391" s="71"/>
      <c r="F391" s="347"/>
      <c r="G391" s="271" t="s">
        <v>152</v>
      </c>
      <c r="H391" s="28">
        <v>240</v>
      </c>
      <c r="I391" s="67">
        <v>375</v>
      </c>
      <c r="J391" s="324" t="s">
        <v>283</v>
      </c>
      <c r="K391" s="312" t="s">
        <v>16</v>
      </c>
      <c r="L391" s="59" t="s">
        <v>186</v>
      </c>
    </row>
    <row r="392" spans="2:12" s="8" customFormat="1" ht="10.8" thickBot="1" x14ac:dyDescent="0.25">
      <c r="B392" s="343"/>
      <c r="C392" s="335"/>
      <c r="D392" s="341"/>
      <c r="E392" s="71"/>
      <c r="F392" s="347"/>
      <c r="G392" s="271" t="s">
        <v>18</v>
      </c>
      <c r="H392" s="28">
        <v>0.4</v>
      </c>
      <c r="I392" s="67">
        <v>0.35</v>
      </c>
      <c r="J392" s="324" t="s">
        <v>284</v>
      </c>
      <c r="K392" s="312" t="s">
        <v>16</v>
      </c>
      <c r="L392" s="59" t="s">
        <v>186</v>
      </c>
    </row>
    <row r="393" spans="2:12" s="8" customFormat="1" ht="30.6" x14ac:dyDescent="0.2">
      <c r="B393" s="343"/>
      <c r="C393" s="335"/>
      <c r="D393" s="341"/>
      <c r="E393" s="71"/>
      <c r="F393" s="347"/>
      <c r="G393" s="271" t="s">
        <v>153</v>
      </c>
      <c r="H393" s="27">
        <v>1.06</v>
      </c>
      <c r="I393" s="65">
        <v>1.53</v>
      </c>
      <c r="J393" s="39" t="s">
        <v>145</v>
      </c>
      <c r="K393" s="65" t="s">
        <v>276</v>
      </c>
      <c r="L393" s="59" t="s">
        <v>186</v>
      </c>
    </row>
    <row r="394" spans="2:12" s="8" customFormat="1" ht="30.6" x14ac:dyDescent="0.2">
      <c r="B394" s="343"/>
      <c r="C394" s="335"/>
      <c r="D394" s="341"/>
      <c r="E394" s="71"/>
      <c r="F394" s="347"/>
      <c r="G394" s="271" t="s">
        <v>154</v>
      </c>
      <c r="H394" s="28">
        <v>0.08</v>
      </c>
      <c r="I394" s="67">
        <v>0.08</v>
      </c>
      <c r="J394" s="324"/>
      <c r="K394" s="83" t="s">
        <v>206</v>
      </c>
      <c r="L394" s="59" t="s">
        <v>186</v>
      </c>
    </row>
    <row r="395" spans="2:12" s="8" customFormat="1" ht="10.8" thickBot="1" x14ac:dyDescent="0.25">
      <c r="B395" s="343"/>
      <c r="C395" s="335"/>
      <c r="D395" s="341"/>
      <c r="E395" s="81"/>
      <c r="F395" s="347"/>
      <c r="G395" s="271" t="s">
        <v>157</v>
      </c>
      <c r="H395" s="28">
        <v>0</v>
      </c>
      <c r="I395" s="67">
        <v>0</v>
      </c>
      <c r="J395" s="39" t="s">
        <v>158</v>
      </c>
      <c r="K395" s="312" t="s">
        <v>16</v>
      </c>
      <c r="L395" s="59" t="s">
        <v>186</v>
      </c>
    </row>
    <row r="396" spans="2:12" s="8" customFormat="1" ht="10.199999999999999" x14ac:dyDescent="0.2">
      <c r="B396" s="380" t="s">
        <v>102</v>
      </c>
      <c r="C396" s="335"/>
      <c r="D396" s="341"/>
      <c r="E396" s="71"/>
      <c r="F396" s="347"/>
      <c r="G396" s="271" t="s">
        <v>159</v>
      </c>
      <c r="H396" s="28">
        <v>0</v>
      </c>
      <c r="I396" s="67">
        <v>0</v>
      </c>
      <c r="J396" s="324" t="s">
        <v>158</v>
      </c>
      <c r="K396" s="312" t="s">
        <v>16</v>
      </c>
      <c r="L396" s="59"/>
    </row>
    <row r="397" spans="2:12" s="8" customFormat="1" ht="10.199999999999999" x14ac:dyDescent="0.2">
      <c r="B397" s="380"/>
      <c r="C397" s="335"/>
      <c r="D397" s="341"/>
      <c r="E397" s="71"/>
      <c r="F397" s="347"/>
      <c r="G397" s="271" t="s">
        <v>160</v>
      </c>
      <c r="H397" s="28">
        <v>0</v>
      </c>
      <c r="I397" s="67">
        <v>0</v>
      </c>
      <c r="J397" s="324" t="s">
        <v>158</v>
      </c>
      <c r="K397" s="312" t="s">
        <v>16</v>
      </c>
      <c r="L397" s="59"/>
    </row>
    <row r="398" spans="2:12" s="8" customFormat="1" ht="10.199999999999999" x14ac:dyDescent="0.2">
      <c r="B398" s="380"/>
      <c r="C398" s="335"/>
      <c r="D398" s="341"/>
      <c r="E398" s="71"/>
      <c r="F398" s="347"/>
      <c r="G398" s="271" t="s">
        <v>161</v>
      </c>
      <c r="H398" s="28">
        <v>0</v>
      </c>
      <c r="I398" s="67">
        <v>0</v>
      </c>
      <c r="J398" s="324" t="s">
        <v>158</v>
      </c>
      <c r="K398" s="312" t="s">
        <v>16</v>
      </c>
      <c r="L398" s="59"/>
    </row>
    <row r="399" spans="2:12" s="8" customFormat="1" ht="10.199999999999999" x14ac:dyDescent="0.2">
      <c r="B399" s="380"/>
      <c r="C399" s="335"/>
      <c r="D399" s="341"/>
      <c r="E399" s="71"/>
      <c r="F399" s="347"/>
      <c r="G399" s="271" t="s">
        <v>162</v>
      </c>
      <c r="H399" s="28">
        <v>0</v>
      </c>
      <c r="I399" s="67">
        <v>0</v>
      </c>
      <c r="J399" s="324" t="s">
        <v>163</v>
      </c>
      <c r="K399" s="312" t="s">
        <v>16</v>
      </c>
      <c r="L399" s="59"/>
    </row>
    <row r="400" spans="2:12" s="8" customFormat="1" ht="10.199999999999999" x14ac:dyDescent="0.2">
      <c r="B400" s="380"/>
      <c r="C400" s="335"/>
      <c r="D400" s="341"/>
      <c r="E400" s="71"/>
      <c r="F400" s="347"/>
      <c r="G400" s="271" t="s">
        <v>164</v>
      </c>
      <c r="H400" s="28">
        <v>0</v>
      </c>
      <c r="I400" s="67">
        <v>0</v>
      </c>
      <c r="J400" s="324" t="s">
        <v>163</v>
      </c>
      <c r="K400" s="312" t="s">
        <v>16</v>
      </c>
      <c r="L400" s="59"/>
    </row>
    <row r="401" spans="2:12" s="8" customFormat="1" ht="10.199999999999999" x14ac:dyDescent="0.2">
      <c r="B401" s="380"/>
      <c r="C401" s="335"/>
      <c r="D401" s="341"/>
      <c r="E401" s="71"/>
      <c r="F401" s="347"/>
      <c r="G401" s="271" t="s">
        <v>165</v>
      </c>
      <c r="H401" s="28">
        <v>0</v>
      </c>
      <c r="I401" s="67">
        <v>0</v>
      </c>
      <c r="J401" s="324" t="s">
        <v>163</v>
      </c>
      <c r="K401" s="312" t="s">
        <v>16</v>
      </c>
      <c r="L401" s="59"/>
    </row>
    <row r="402" spans="2:12" s="8" customFormat="1" ht="10.199999999999999" x14ac:dyDescent="0.2">
      <c r="B402" s="380"/>
      <c r="C402" s="335"/>
      <c r="D402" s="341"/>
      <c r="E402" s="71"/>
      <c r="F402" s="347"/>
      <c r="G402" s="271" t="s">
        <v>166</v>
      </c>
      <c r="H402" s="72">
        <v>0</v>
      </c>
      <c r="I402" s="83">
        <v>0</v>
      </c>
      <c r="J402" s="329" t="s">
        <v>163</v>
      </c>
      <c r="K402" s="83" t="s">
        <v>16</v>
      </c>
      <c r="L402" s="59"/>
    </row>
    <row r="403" spans="2:12" s="8" customFormat="1" ht="10.8" thickBot="1" x14ac:dyDescent="0.25">
      <c r="B403" s="380"/>
      <c r="C403" s="336"/>
      <c r="D403" s="342"/>
      <c r="E403" s="81"/>
      <c r="F403" s="348"/>
      <c r="G403" s="272" t="s">
        <v>349</v>
      </c>
      <c r="H403" s="33"/>
      <c r="I403" s="313">
        <v>-0.9</v>
      </c>
      <c r="J403" s="326" t="s">
        <v>350</v>
      </c>
      <c r="K403" s="313" t="s">
        <v>16</v>
      </c>
      <c r="L403" s="85"/>
    </row>
    <row r="404" spans="2:12" s="8" customFormat="1" ht="10.199999999999999" x14ac:dyDescent="0.2">
      <c r="B404" s="380"/>
      <c r="C404" s="334" t="s">
        <v>278</v>
      </c>
      <c r="D404" s="340"/>
      <c r="E404" s="86"/>
      <c r="F404" s="340"/>
      <c r="G404" s="18" t="s">
        <v>135</v>
      </c>
      <c r="H404" s="23">
        <v>17</v>
      </c>
      <c r="I404" s="65">
        <v>17</v>
      </c>
      <c r="J404" s="20"/>
      <c r="K404" s="65" t="s">
        <v>137</v>
      </c>
      <c r="L404" s="90"/>
    </row>
    <row r="405" spans="2:12" s="8" customFormat="1" ht="10.199999999999999" x14ac:dyDescent="0.2">
      <c r="B405" s="380"/>
      <c r="C405" s="335"/>
      <c r="D405" s="341"/>
      <c r="E405" s="71"/>
      <c r="F405" s="341"/>
      <c r="G405" s="18" t="s">
        <v>138</v>
      </c>
      <c r="H405" s="25" t="s">
        <v>185</v>
      </c>
      <c r="I405" s="67" t="s">
        <v>185</v>
      </c>
      <c r="J405" s="12"/>
      <c r="K405" s="67" t="s">
        <v>137</v>
      </c>
      <c r="L405" s="90"/>
    </row>
    <row r="406" spans="2:12" s="8" customFormat="1" ht="10.199999999999999" x14ac:dyDescent="0.2">
      <c r="B406" s="380"/>
      <c r="C406" s="335"/>
      <c r="D406" s="341"/>
      <c r="E406" s="71"/>
      <c r="F406" s="341"/>
      <c r="G406" s="18" t="s">
        <v>168</v>
      </c>
      <c r="H406" s="25">
        <v>18.53</v>
      </c>
      <c r="I406" s="67">
        <v>23.49</v>
      </c>
      <c r="J406" s="12" t="s">
        <v>141</v>
      </c>
      <c r="K406" s="67" t="s">
        <v>16</v>
      </c>
      <c r="L406" s="14"/>
    </row>
    <row r="407" spans="2:12" s="8" customFormat="1" ht="10.199999999999999" x14ac:dyDescent="0.2">
      <c r="B407" s="380"/>
      <c r="C407" s="335"/>
      <c r="D407" s="341"/>
      <c r="E407" s="71"/>
      <c r="F407" s="341"/>
      <c r="G407" s="18" t="s">
        <v>170</v>
      </c>
      <c r="H407" s="25">
        <v>29.77</v>
      </c>
      <c r="I407" s="67">
        <v>50.08</v>
      </c>
      <c r="J407" s="12" t="s">
        <v>143</v>
      </c>
      <c r="K407" s="67" t="s">
        <v>16</v>
      </c>
      <c r="L407" s="14"/>
    </row>
    <row r="408" spans="2:12" s="8" customFormat="1" ht="30.6" x14ac:dyDescent="0.2">
      <c r="B408" s="380"/>
      <c r="C408" s="335"/>
      <c r="D408" s="341"/>
      <c r="E408" s="71"/>
      <c r="F408" s="341"/>
      <c r="G408" s="18" t="s">
        <v>144</v>
      </c>
      <c r="H408" s="25">
        <v>1.91</v>
      </c>
      <c r="I408" s="67">
        <v>5.2519999999999998</v>
      </c>
      <c r="J408" s="12" t="s">
        <v>145</v>
      </c>
      <c r="K408" s="65" t="s">
        <v>276</v>
      </c>
      <c r="L408" s="14" t="s">
        <v>182</v>
      </c>
    </row>
    <row r="409" spans="2:12" s="8" customFormat="1" ht="10.199999999999999" x14ac:dyDescent="0.2">
      <c r="B409" s="380"/>
      <c r="C409" s="335"/>
      <c r="D409" s="341"/>
      <c r="E409" s="71"/>
      <c r="F409" s="341"/>
      <c r="G409" s="18" t="s">
        <v>171</v>
      </c>
      <c r="H409" s="25">
        <v>0.17899999999999999</v>
      </c>
      <c r="I409" s="67">
        <v>0.14000000000000001</v>
      </c>
      <c r="J409" s="12" t="s">
        <v>147</v>
      </c>
      <c r="K409" s="67" t="s">
        <v>16</v>
      </c>
      <c r="L409" s="14" t="s">
        <v>182</v>
      </c>
    </row>
    <row r="410" spans="2:12" s="8" customFormat="1" ht="10.199999999999999" x14ac:dyDescent="0.2">
      <c r="B410" s="380"/>
      <c r="C410" s="335"/>
      <c r="D410" s="341"/>
      <c r="E410" s="71"/>
      <c r="F410" s="341"/>
      <c r="G410" s="18" t="s">
        <v>172</v>
      </c>
      <c r="H410" s="25">
        <v>0.30499999999999999</v>
      </c>
      <c r="I410" s="67">
        <v>0.17</v>
      </c>
      <c r="J410" s="12" t="s">
        <v>149</v>
      </c>
      <c r="K410" s="67" t="s">
        <v>16</v>
      </c>
      <c r="L410" s="14" t="s">
        <v>182</v>
      </c>
    </row>
    <row r="411" spans="2:12" s="8" customFormat="1" ht="31.2" thickBot="1" x14ac:dyDescent="0.25">
      <c r="B411" s="380"/>
      <c r="C411" s="335"/>
      <c r="D411" s="341"/>
      <c r="E411" s="81"/>
      <c r="F411" s="341"/>
      <c r="G411" s="320" t="s">
        <v>150</v>
      </c>
      <c r="H411" s="26">
        <v>1.4999999999999999E-2</v>
      </c>
      <c r="I411" s="68">
        <v>1.1679999999999999E-2</v>
      </c>
      <c r="J411" s="12" t="s">
        <v>151</v>
      </c>
      <c r="K411" s="67" t="s">
        <v>276</v>
      </c>
      <c r="L411" s="14" t="s">
        <v>182</v>
      </c>
    </row>
    <row r="412" spans="2:12" s="8" customFormat="1" ht="30.6" x14ac:dyDescent="0.2">
      <c r="B412" s="380"/>
      <c r="C412" s="335"/>
      <c r="D412" s="341"/>
      <c r="E412" s="86"/>
      <c r="F412" s="341"/>
      <c r="G412" s="320" t="s">
        <v>179</v>
      </c>
      <c r="H412" s="23">
        <v>5.65</v>
      </c>
      <c r="I412" s="65">
        <v>5.2519999999999998</v>
      </c>
      <c r="J412" s="20" t="s">
        <v>141</v>
      </c>
      <c r="K412" s="65" t="s">
        <v>276</v>
      </c>
      <c r="L412" s="90"/>
    </row>
    <row r="413" spans="2:12" s="8" customFormat="1" ht="30.6" x14ac:dyDescent="0.2">
      <c r="B413" s="380"/>
      <c r="C413" s="335"/>
      <c r="D413" s="341"/>
      <c r="E413" s="71"/>
      <c r="F413" s="341"/>
      <c r="G413" s="18" t="s">
        <v>180</v>
      </c>
      <c r="H413" s="25">
        <v>3.6999999999999998E-2</v>
      </c>
      <c r="I413" s="68">
        <v>1.1679999999999999E-2</v>
      </c>
      <c r="J413" s="12" t="s">
        <v>147</v>
      </c>
      <c r="K413" s="65" t="s">
        <v>276</v>
      </c>
      <c r="L413" s="14" t="s">
        <v>188</v>
      </c>
    </row>
    <row r="414" spans="2:12" s="8" customFormat="1" ht="40.799999999999997" x14ac:dyDescent="0.2">
      <c r="B414" s="380"/>
      <c r="C414" s="335"/>
      <c r="D414" s="341"/>
      <c r="E414" s="71"/>
      <c r="F414" s="341"/>
      <c r="G414" s="18" t="s">
        <v>152</v>
      </c>
      <c r="H414" s="25">
        <v>86</v>
      </c>
      <c r="I414" s="67">
        <v>150</v>
      </c>
      <c r="J414" s="12" t="s">
        <v>283</v>
      </c>
      <c r="K414" s="245" t="s">
        <v>285</v>
      </c>
      <c r="L414" s="14" t="s">
        <v>186</v>
      </c>
    </row>
    <row r="415" spans="2:12" s="8" customFormat="1" ht="10.199999999999999" x14ac:dyDescent="0.2">
      <c r="B415" s="380"/>
      <c r="C415" s="335"/>
      <c r="D415" s="341"/>
      <c r="E415" s="71"/>
      <c r="F415" s="341"/>
      <c r="G415" s="18" t="s">
        <v>18</v>
      </c>
      <c r="H415" s="25">
        <v>0.5</v>
      </c>
      <c r="I415" s="67">
        <v>0.35</v>
      </c>
      <c r="J415" s="12" t="s">
        <v>284</v>
      </c>
      <c r="K415" s="67" t="s">
        <v>16</v>
      </c>
      <c r="L415" s="14" t="s">
        <v>186</v>
      </c>
    </row>
    <row r="416" spans="2:12" s="8" customFormat="1" ht="30.6" x14ac:dyDescent="0.2">
      <c r="B416" s="380"/>
      <c r="C416" s="335"/>
      <c r="D416" s="341"/>
      <c r="E416" s="71"/>
      <c r="F416" s="341"/>
      <c r="G416" s="18" t="s">
        <v>153</v>
      </c>
      <c r="H416" s="25">
        <v>3.01</v>
      </c>
      <c r="I416" s="67">
        <v>5.93</v>
      </c>
      <c r="J416" s="12" t="s">
        <v>145</v>
      </c>
      <c r="K416" s="65" t="s">
        <v>276</v>
      </c>
      <c r="L416" s="14" t="s">
        <v>186</v>
      </c>
    </row>
    <row r="417" spans="2:15" s="8" customFormat="1" ht="30.6" x14ac:dyDescent="0.2">
      <c r="B417" s="380"/>
      <c r="C417" s="335"/>
      <c r="D417" s="341"/>
      <c r="E417" s="71"/>
      <c r="F417" s="341"/>
      <c r="G417" s="18" t="s">
        <v>154</v>
      </c>
      <c r="H417" s="25">
        <v>0.08</v>
      </c>
      <c r="I417" s="67">
        <v>0.08</v>
      </c>
      <c r="J417" s="12"/>
      <c r="K417" s="67" t="s">
        <v>206</v>
      </c>
      <c r="L417" s="14" t="s">
        <v>186</v>
      </c>
    </row>
    <row r="418" spans="2:15" s="8" customFormat="1" ht="30.6" x14ac:dyDescent="0.2">
      <c r="B418" s="380"/>
      <c r="C418" s="335"/>
      <c r="D418" s="341"/>
      <c r="E418" s="71"/>
      <c r="F418" s="341"/>
      <c r="G418" s="18" t="s">
        <v>157</v>
      </c>
      <c r="H418" s="25">
        <v>0.09</v>
      </c>
      <c r="I418" s="242">
        <v>8.1274355555555555</v>
      </c>
      <c r="J418" s="20" t="s">
        <v>158</v>
      </c>
      <c r="K418" s="65" t="s">
        <v>276</v>
      </c>
      <c r="L418" s="14" t="s">
        <v>186</v>
      </c>
    </row>
    <row r="419" spans="2:15" s="8" customFormat="1" ht="10.199999999999999" x14ac:dyDescent="0.2">
      <c r="B419" s="380"/>
      <c r="C419" s="335"/>
      <c r="D419" s="341"/>
      <c r="E419" s="71"/>
      <c r="F419" s="341"/>
      <c r="G419" s="18" t="s">
        <v>159</v>
      </c>
      <c r="H419" s="25">
        <v>1.6000000000000001E-3</v>
      </c>
      <c r="I419" s="305">
        <v>0</v>
      </c>
      <c r="J419" s="12" t="s">
        <v>158</v>
      </c>
      <c r="K419" s="65" t="s">
        <v>281</v>
      </c>
      <c r="L419" s="14" t="s">
        <v>186</v>
      </c>
    </row>
    <row r="420" spans="2:15" s="8" customFormat="1" ht="30.6" x14ac:dyDescent="0.2">
      <c r="B420" s="380"/>
      <c r="C420" s="335"/>
      <c r="D420" s="341"/>
      <c r="E420" s="71"/>
      <c r="F420" s="341"/>
      <c r="G420" s="18" t="s">
        <v>160</v>
      </c>
      <c r="H420" s="25">
        <v>2419</v>
      </c>
      <c r="I420" s="68">
        <v>7.314691999999999E-2</v>
      </c>
      <c r="J420" s="12" t="s">
        <v>158</v>
      </c>
      <c r="K420" s="65" t="s">
        <v>276</v>
      </c>
      <c r="L420" s="14" t="s">
        <v>186</v>
      </c>
    </row>
    <row r="421" spans="2:15" s="8" customFormat="1" ht="31.2" thickBot="1" x14ac:dyDescent="0.25">
      <c r="B421" s="380"/>
      <c r="C421" s="335"/>
      <c r="D421" s="341"/>
      <c r="E421" s="81"/>
      <c r="F421" s="341"/>
      <c r="G421" s="18" t="s">
        <v>161</v>
      </c>
      <c r="H421" s="25">
        <v>0.06</v>
      </c>
      <c r="I421" s="242">
        <v>2732.2525999999998</v>
      </c>
      <c r="J421" s="12" t="s">
        <v>158</v>
      </c>
      <c r="K421" s="65" t="s">
        <v>276</v>
      </c>
      <c r="L421" s="14" t="s">
        <v>186</v>
      </c>
    </row>
    <row r="422" spans="2:15" s="8" customFormat="1" ht="30.6" x14ac:dyDescent="0.2">
      <c r="B422" s="343" t="s">
        <v>102</v>
      </c>
      <c r="C422" s="335"/>
      <c r="D422" s="341"/>
      <c r="E422" s="86"/>
      <c r="F422" s="341"/>
      <c r="G422" s="18" t="s">
        <v>162</v>
      </c>
      <c r="H422" s="25">
        <v>0.01</v>
      </c>
      <c r="I422" s="68">
        <v>5.3936617777777772E-2</v>
      </c>
      <c r="J422" s="12" t="s">
        <v>163</v>
      </c>
      <c r="K422" s="65" t="s">
        <v>276</v>
      </c>
      <c r="L422" s="244" t="s">
        <v>190</v>
      </c>
    </row>
    <row r="423" spans="2:15" s="8" customFormat="1" ht="10.199999999999999" x14ac:dyDescent="0.2">
      <c r="B423" s="343"/>
      <c r="C423" s="335"/>
      <c r="D423" s="341"/>
      <c r="E423" s="71"/>
      <c r="F423" s="341"/>
      <c r="G423" s="18" t="s">
        <v>164</v>
      </c>
      <c r="H423" s="25">
        <v>1E-3</v>
      </c>
      <c r="I423" s="67">
        <v>0</v>
      </c>
      <c r="J423" s="12" t="s">
        <v>163</v>
      </c>
      <c r="K423" s="65" t="s">
        <v>281</v>
      </c>
      <c r="L423" s="244"/>
    </row>
    <row r="424" spans="2:15" s="8" customFormat="1" ht="30.6" x14ac:dyDescent="0.2">
      <c r="B424" s="343"/>
      <c r="C424" s="335"/>
      <c r="D424" s="341"/>
      <c r="E424" s="71"/>
      <c r="F424" s="341"/>
      <c r="G424" s="18" t="s">
        <v>165</v>
      </c>
      <c r="H424" s="25">
        <v>1.0000000000000001E-5</v>
      </c>
      <c r="I424" s="241">
        <v>4.8542955999999988E-4</v>
      </c>
      <c r="J424" s="12" t="s">
        <v>163</v>
      </c>
      <c r="K424" s="65" t="s">
        <v>276</v>
      </c>
      <c r="L424" s="244" t="s">
        <v>191</v>
      </c>
      <c r="M424" s="92">
        <f>14.59*0.235+26.19*0.765</f>
        <v>23.464000000000002</v>
      </c>
    </row>
    <row r="425" spans="2:15" s="8" customFormat="1" ht="30.6" x14ac:dyDescent="0.2">
      <c r="B425" s="343"/>
      <c r="C425" s="335"/>
      <c r="D425" s="341"/>
      <c r="E425" s="71"/>
      <c r="F425" s="341"/>
      <c r="G425" s="18" t="s">
        <v>166</v>
      </c>
      <c r="H425" s="40">
        <v>21</v>
      </c>
      <c r="I425" s="243">
        <v>18.132221799999996</v>
      </c>
      <c r="J425" s="22" t="s">
        <v>163</v>
      </c>
      <c r="K425" s="255" t="s">
        <v>276</v>
      </c>
      <c r="L425" s="244" t="s">
        <v>192</v>
      </c>
    </row>
    <row r="426" spans="2:15" s="8" customFormat="1" ht="10.8" thickBot="1" x14ac:dyDescent="0.25">
      <c r="B426" s="343"/>
      <c r="C426" s="336"/>
      <c r="D426" s="342"/>
      <c r="E426" s="81"/>
      <c r="F426" s="342"/>
      <c r="G426" s="272" t="s">
        <v>349</v>
      </c>
      <c r="H426" s="317"/>
      <c r="I426" s="313">
        <v>-2.36</v>
      </c>
      <c r="J426" s="313" t="s">
        <v>350</v>
      </c>
      <c r="K426" s="313" t="s">
        <v>16</v>
      </c>
      <c r="L426" s="85"/>
      <c r="O426" s="313"/>
    </row>
    <row r="427" spans="2:15" s="8" customFormat="1" ht="10.199999999999999" x14ac:dyDescent="0.2">
      <c r="B427" s="343"/>
      <c r="C427" s="334" t="s">
        <v>196</v>
      </c>
      <c r="D427" s="340"/>
      <c r="E427" s="86"/>
      <c r="F427" s="340"/>
      <c r="G427" s="18" t="s">
        <v>135</v>
      </c>
      <c r="H427" s="48">
        <v>16</v>
      </c>
      <c r="I427" s="65">
        <v>16</v>
      </c>
      <c r="J427" s="169"/>
      <c r="K427" s="65"/>
      <c r="L427" s="244" t="s">
        <v>193</v>
      </c>
      <c r="M427" s="8" t="s">
        <v>194</v>
      </c>
    </row>
    <row r="428" spans="2:15" s="8" customFormat="1" ht="10.199999999999999" x14ac:dyDescent="0.2">
      <c r="B428" s="343"/>
      <c r="C428" s="335"/>
      <c r="D428" s="341"/>
      <c r="E428" s="71"/>
      <c r="F428" s="341"/>
      <c r="G428" s="18" t="s">
        <v>138</v>
      </c>
      <c r="H428" s="25" t="s">
        <v>185</v>
      </c>
      <c r="I428" s="67" t="s">
        <v>185</v>
      </c>
      <c r="J428" s="70"/>
      <c r="K428" s="67"/>
      <c r="L428" s="244" t="s">
        <v>192</v>
      </c>
    </row>
    <row r="429" spans="2:15" s="8" customFormat="1" ht="10.8" thickBot="1" x14ac:dyDescent="0.25">
      <c r="B429" s="343"/>
      <c r="C429" s="335"/>
      <c r="D429" s="341"/>
      <c r="E429" s="81"/>
      <c r="F429" s="341"/>
      <c r="G429" s="306" t="s">
        <v>168</v>
      </c>
      <c r="H429" s="25">
        <v>37.340000000000003</v>
      </c>
      <c r="I429" s="67">
        <v>44.97</v>
      </c>
      <c r="J429" s="70" t="s">
        <v>141</v>
      </c>
      <c r="K429" s="67" t="s">
        <v>16</v>
      </c>
      <c r="L429" s="85"/>
    </row>
    <row r="430" spans="2:15" s="8" customFormat="1" ht="10.199999999999999" x14ac:dyDescent="0.2">
      <c r="B430" s="343"/>
      <c r="C430" s="335"/>
      <c r="D430" s="341"/>
      <c r="E430" s="86"/>
      <c r="F430" s="341"/>
      <c r="G430" s="18" t="s">
        <v>170</v>
      </c>
      <c r="H430" s="25">
        <v>77.989999999999995</v>
      </c>
      <c r="I430" s="67">
        <v>103.14</v>
      </c>
      <c r="J430" s="70" t="s">
        <v>143</v>
      </c>
      <c r="K430" s="67" t="s">
        <v>16</v>
      </c>
      <c r="L430" s="85"/>
    </row>
    <row r="431" spans="2:15" s="8" customFormat="1" ht="30.6" x14ac:dyDescent="0.2">
      <c r="B431" s="343"/>
      <c r="C431" s="335"/>
      <c r="D431" s="341"/>
      <c r="E431" s="71"/>
      <c r="F431" s="341"/>
      <c r="G431" s="18" t="s">
        <v>144</v>
      </c>
      <c r="H431" s="25">
        <v>7</v>
      </c>
      <c r="I431" s="67">
        <v>10.692</v>
      </c>
      <c r="J431" s="70" t="s">
        <v>145</v>
      </c>
      <c r="K431" s="65" t="s">
        <v>276</v>
      </c>
      <c r="L431" s="85"/>
    </row>
    <row r="432" spans="2:15" s="8" customFormat="1" ht="10.199999999999999" x14ac:dyDescent="0.2">
      <c r="B432" s="343"/>
      <c r="C432" s="335"/>
      <c r="D432" s="341"/>
      <c r="E432" s="71"/>
      <c r="F432" s="341"/>
      <c r="G432" s="18" t="s">
        <v>171</v>
      </c>
      <c r="H432" s="25">
        <v>0.111</v>
      </c>
      <c r="I432" s="67">
        <v>0.15</v>
      </c>
      <c r="J432" s="70" t="s">
        <v>147</v>
      </c>
      <c r="K432" s="67" t="s">
        <v>16</v>
      </c>
      <c r="L432" s="59"/>
    </row>
    <row r="433" spans="2:12" s="8" customFormat="1" ht="10.199999999999999" x14ac:dyDescent="0.2">
      <c r="B433" s="343"/>
      <c r="C433" s="335"/>
      <c r="D433" s="341"/>
      <c r="E433" s="71"/>
      <c r="F433" s="341"/>
      <c r="G433" s="18" t="s">
        <v>172</v>
      </c>
      <c r="H433" s="25">
        <v>0.23200000000000001</v>
      </c>
      <c r="I433" s="67">
        <v>0.26</v>
      </c>
      <c r="J433" s="70" t="s">
        <v>149</v>
      </c>
      <c r="K433" s="67" t="s">
        <v>16</v>
      </c>
      <c r="L433" s="59"/>
    </row>
    <row r="434" spans="2:12" s="8" customFormat="1" ht="30.6" x14ac:dyDescent="0.2">
      <c r="B434" s="343"/>
      <c r="C434" s="335"/>
      <c r="D434" s="341"/>
      <c r="E434" s="71"/>
      <c r="F434" s="341"/>
      <c r="G434" s="18" t="s">
        <v>150</v>
      </c>
      <c r="H434" s="25">
        <v>2.1999999999999999E-2</v>
      </c>
      <c r="I434" s="68">
        <v>2.3359999999999999E-2</v>
      </c>
      <c r="J434" s="70" t="s">
        <v>151</v>
      </c>
      <c r="K434" s="65" t="s">
        <v>276</v>
      </c>
      <c r="L434" s="59"/>
    </row>
    <row r="435" spans="2:12" s="8" customFormat="1" ht="30.6" x14ac:dyDescent="0.2">
      <c r="B435" s="343"/>
      <c r="C435" s="335"/>
      <c r="D435" s="341"/>
      <c r="E435" s="71"/>
      <c r="F435" s="341"/>
      <c r="G435" s="18" t="s">
        <v>179</v>
      </c>
      <c r="H435" s="25">
        <v>7.15</v>
      </c>
      <c r="I435" s="242">
        <v>10.692</v>
      </c>
      <c r="J435" s="70" t="s">
        <v>141</v>
      </c>
      <c r="K435" s="65" t="s">
        <v>276</v>
      </c>
      <c r="L435" s="59"/>
    </row>
    <row r="436" spans="2:12" s="8" customFormat="1" ht="30.6" x14ac:dyDescent="0.2">
      <c r="B436" s="343"/>
      <c r="C436" s="335"/>
      <c r="D436" s="341"/>
      <c r="E436" s="71"/>
      <c r="F436" s="341"/>
      <c r="G436" s="18" t="s">
        <v>180</v>
      </c>
      <c r="H436" s="25">
        <v>0.01</v>
      </c>
      <c r="I436" s="68">
        <v>2.3359999999999999E-2</v>
      </c>
      <c r="J436" s="70" t="s">
        <v>147</v>
      </c>
      <c r="K436" s="65" t="s">
        <v>276</v>
      </c>
      <c r="L436" s="59"/>
    </row>
    <row r="437" spans="2:12" s="8" customFormat="1" ht="40.799999999999997" x14ac:dyDescent="0.2">
      <c r="B437" s="343"/>
      <c r="C437" s="335"/>
      <c r="D437" s="341"/>
      <c r="E437" s="71"/>
      <c r="F437" s="341"/>
      <c r="G437" s="18" t="s">
        <v>152</v>
      </c>
      <c r="H437" s="25">
        <v>230</v>
      </c>
      <c r="I437" s="67">
        <v>250</v>
      </c>
      <c r="J437" s="70" t="s">
        <v>283</v>
      </c>
      <c r="K437" s="245" t="s">
        <v>285</v>
      </c>
      <c r="L437" s="59"/>
    </row>
    <row r="438" spans="2:12" s="8" customFormat="1" ht="10.199999999999999" x14ac:dyDescent="0.2">
      <c r="B438" s="343"/>
      <c r="C438" s="335"/>
      <c r="D438" s="341"/>
      <c r="E438" s="71"/>
      <c r="F438" s="341"/>
      <c r="G438" s="18" t="s">
        <v>18</v>
      </c>
      <c r="H438" s="25">
        <v>0.5</v>
      </c>
      <c r="I438" s="67">
        <v>0.5</v>
      </c>
      <c r="J438" s="70" t="s">
        <v>284</v>
      </c>
      <c r="K438" s="67" t="s">
        <v>16</v>
      </c>
      <c r="L438" s="85"/>
    </row>
    <row r="439" spans="2:12" s="8" customFormat="1" ht="30.6" x14ac:dyDescent="0.2">
      <c r="B439" s="343"/>
      <c r="C439" s="335"/>
      <c r="D439" s="341"/>
      <c r="E439" s="71"/>
      <c r="F439" s="341"/>
      <c r="G439" s="18" t="s">
        <v>153</v>
      </c>
      <c r="H439" s="25">
        <v>1.33</v>
      </c>
      <c r="I439" s="67">
        <v>2.4500000000000002</v>
      </c>
      <c r="J439" s="70" t="s">
        <v>145</v>
      </c>
      <c r="K439" s="65" t="s">
        <v>276</v>
      </c>
      <c r="L439" s="59" t="s">
        <v>195</v>
      </c>
    </row>
    <row r="440" spans="2:12" s="8" customFormat="1" ht="30.6" x14ac:dyDescent="0.2">
      <c r="B440" s="343"/>
      <c r="C440" s="335"/>
      <c r="D440" s="341"/>
      <c r="E440" s="71"/>
      <c r="F440" s="341"/>
      <c r="G440" s="18" t="s">
        <v>154</v>
      </c>
      <c r="H440" s="25">
        <v>0.08</v>
      </c>
      <c r="I440" s="67">
        <v>0.08</v>
      </c>
      <c r="J440" s="70"/>
      <c r="K440" s="67" t="s">
        <v>206</v>
      </c>
      <c r="L440" s="244" t="s">
        <v>192</v>
      </c>
    </row>
    <row r="441" spans="2:12" s="8" customFormat="1" ht="10.199999999999999" x14ac:dyDescent="0.2">
      <c r="B441" s="343"/>
      <c r="C441" s="335"/>
      <c r="D441" s="341"/>
      <c r="E441" s="71"/>
      <c r="F441" s="341"/>
      <c r="G441" s="18" t="s">
        <v>157</v>
      </c>
      <c r="H441" s="25">
        <v>0</v>
      </c>
      <c r="I441" s="67">
        <v>0</v>
      </c>
      <c r="J441" s="169" t="s">
        <v>158</v>
      </c>
      <c r="K441" s="67" t="s">
        <v>16</v>
      </c>
      <c r="L441" s="244" t="s">
        <v>192</v>
      </c>
    </row>
    <row r="442" spans="2:12" s="8" customFormat="1" ht="10.199999999999999" x14ac:dyDescent="0.2">
      <c r="B442" s="343"/>
      <c r="C442" s="335"/>
      <c r="D442" s="341"/>
      <c r="E442" s="71"/>
      <c r="F442" s="341"/>
      <c r="G442" s="18" t="s">
        <v>159</v>
      </c>
      <c r="H442" s="25">
        <v>0</v>
      </c>
      <c r="I442" s="67">
        <v>0</v>
      </c>
      <c r="J442" s="70" t="s">
        <v>158</v>
      </c>
      <c r="K442" s="67" t="s">
        <v>16</v>
      </c>
      <c r="L442" s="244"/>
    </row>
    <row r="443" spans="2:12" s="8" customFormat="1" ht="10.199999999999999" x14ac:dyDescent="0.2">
      <c r="B443" s="343"/>
      <c r="C443" s="335"/>
      <c r="D443" s="341"/>
      <c r="E443" s="71"/>
      <c r="F443" s="341"/>
      <c r="G443" s="18" t="s">
        <v>160</v>
      </c>
      <c r="H443" s="25">
        <v>0</v>
      </c>
      <c r="I443" s="67">
        <v>0</v>
      </c>
      <c r="J443" s="70" t="s">
        <v>158</v>
      </c>
      <c r="K443" s="67" t="s">
        <v>16</v>
      </c>
      <c r="L443" s="244" t="s">
        <v>279</v>
      </c>
    </row>
    <row r="444" spans="2:12" s="8" customFormat="1" ht="10.199999999999999" x14ac:dyDescent="0.2">
      <c r="B444" s="343"/>
      <c r="C444" s="335"/>
      <c r="D444" s="341"/>
      <c r="E444" s="71"/>
      <c r="F444" s="341"/>
      <c r="G444" s="18" t="s">
        <v>161</v>
      </c>
      <c r="H444" s="25">
        <v>0</v>
      </c>
      <c r="I444" s="67">
        <v>0</v>
      </c>
      <c r="J444" s="70" t="s">
        <v>158</v>
      </c>
      <c r="K444" s="67" t="s">
        <v>16</v>
      </c>
      <c r="L444" s="244"/>
    </row>
    <row r="445" spans="2:12" s="8" customFormat="1" ht="10.199999999999999" x14ac:dyDescent="0.2">
      <c r="B445" s="343"/>
      <c r="C445" s="335"/>
      <c r="D445" s="341"/>
      <c r="E445" s="71"/>
      <c r="F445" s="341"/>
      <c r="G445" s="18" t="s">
        <v>162</v>
      </c>
      <c r="H445" s="25">
        <v>0</v>
      </c>
      <c r="I445" s="67">
        <v>0</v>
      </c>
      <c r="J445" s="70" t="s">
        <v>163</v>
      </c>
      <c r="K445" s="67" t="s">
        <v>16</v>
      </c>
      <c r="L445" s="244"/>
    </row>
    <row r="446" spans="2:12" s="8" customFormat="1" ht="10.199999999999999" x14ac:dyDescent="0.2">
      <c r="B446" s="343"/>
      <c r="C446" s="335"/>
      <c r="D446" s="341"/>
      <c r="E446" s="71"/>
      <c r="F446" s="341"/>
      <c r="G446" s="18" t="s">
        <v>164</v>
      </c>
      <c r="H446" s="25">
        <v>0</v>
      </c>
      <c r="I446" s="67">
        <v>0</v>
      </c>
      <c r="J446" s="70" t="s">
        <v>163</v>
      </c>
      <c r="K446" s="67" t="s">
        <v>16</v>
      </c>
      <c r="L446" s="244"/>
    </row>
    <row r="447" spans="2:12" s="8" customFormat="1" ht="10.8" thickBot="1" x14ac:dyDescent="0.25">
      <c r="B447" s="343"/>
      <c r="C447" s="335"/>
      <c r="D447" s="341"/>
      <c r="E447" s="81"/>
      <c r="F447" s="341"/>
      <c r="G447" s="18" t="s">
        <v>165</v>
      </c>
      <c r="H447" s="25">
        <v>0</v>
      </c>
      <c r="I447" s="67">
        <v>0</v>
      </c>
      <c r="J447" s="70" t="s">
        <v>163</v>
      </c>
      <c r="K447" s="67" t="s">
        <v>16</v>
      </c>
      <c r="L447" s="244"/>
    </row>
    <row r="448" spans="2:12" s="8" customFormat="1" ht="10.199999999999999" x14ac:dyDescent="0.2">
      <c r="B448" s="343" t="s">
        <v>102</v>
      </c>
      <c r="C448" s="335"/>
      <c r="D448" s="341"/>
      <c r="E448" s="86"/>
      <c r="F448" s="341"/>
      <c r="G448" s="18" t="s">
        <v>166</v>
      </c>
      <c r="H448" s="40">
        <v>0</v>
      </c>
      <c r="I448" s="83">
        <v>0</v>
      </c>
      <c r="J448" s="314" t="s">
        <v>163</v>
      </c>
      <c r="K448" s="83" t="s">
        <v>16</v>
      </c>
      <c r="L448" s="59"/>
    </row>
    <row r="449" spans="2:12" s="8" customFormat="1" ht="10.8" thickBot="1" x14ac:dyDescent="0.25">
      <c r="B449" s="343"/>
      <c r="C449" s="336"/>
      <c r="D449" s="342"/>
      <c r="E449" s="81"/>
      <c r="F449" s="342"/>
      <c r="G449" s="272" t="s">
        <v>349</v>
      </c>
      <c r="H449" s="317"/>
      <c r="I449" s="313">
        <v>-0.23</v>
      </c>
      <c r="J449" s="313" t="s">
        <v>350</v>
      </c>
      <c r="K449" s="313" t="s">
        <v>16</v>
      </c>
      <c r="L449" s="59"/>
    </row>
    <row r="450" spans="2:12" s="8" customFormat="1" ht="10.199999999999999" x14ac:dyDescent="0.2">
      <c r="B450" s="343"/>
      <c r="C450" s="334" t="s">
        <v>197</v>
      </c>
      <c r="D450" s="340"/>
      <c r="E450" s="86"/>
      <c r="F450" s="340"/>
      <c r="G450" s="18" t="s">
        <v>135</v>
      </c>
      <c r="H450" s="48">
        <v>4</v>
      </c>
      <c r="I450" s="65">
        <v>4</v>
      </c>
      <c r="J450" s="20"/>
      <c r="K450" s="41" t="s">
        <v>137</v>
      </c>
      <c r="L450" s="59"/>
    </row>
    <row r="451" spans="2:12" s="8" customFormat="1" ht="10.199999999999999" x14ac:dyDescent="0.2">
      <c r="B451" s="343"/>
      <c r="C451" s="335"/>
      <c r="D451" s="341"/>
      <c r="E451" s="71"/>
      <c r="F451" s="341"/>
      <c r="G451" s="18" t="s">
        <v>138</v>
      </c>
      <c r="H451" s="25" t="s">
        <v>185</v>
      </c>
      <c r="I451" s="67" t="s">
        <v>185</v>
      </c>
      <c r="J451" s="12"/>
      <c r="K451" s="67" t="s">
        <v>137</v>
      </c>
      <c r="L451" s="59"/>
    </row>
    <row r="452" spans="2:12" s="8" customFormat="1" ht="10.199999999999999" x14ac:dyDescent="0.2">
      <c r="B452" s="343"/>
      <c r="C452" s="335"/>
      <c r="D452" s="341"/>
      <c r="E452" s="71"/>
      <c r="F452" s="341"/>
      <c r="G452" s="18" t="s">
        <v>168</v>
      </c>
      <c r="H452" s="25">
        <v>17.46</v>
      </c>
      <c r="I452" s="67">
        <v>21.94</v>
      </c>
      <c r="J452" s="12" t="s">
        <v>141</v>
      </c>
      <c r="K452" s="55" t="s">
        <v>16</v>
      </c>
      <c r="L452" s="85"/>
    </row>
    <row r="453" spans="2:12" s="8" customFormat="1" ht="10.199999999999999" x14ac:dyDescent="0.2">
      <c r="B453" s="343"/>
      <c r="C453" s="335"/>
      <c r="D453" s="341"/>
      <c r="E453" s="71"/>
      <c r="F453" s="341"/>
      <c r="G453" s="18" t="s">
        <v>170</v>
      </c>
      <c r="H453" s="25">
        <v>49.12</v>
      </c>
      <c r="I453" s="67">
        <v>80.16</v>
      </c>
      <c r="J453" s="12" t="s">
        <v>143</v>
      </c>
      <c r="K453" s="55" t="s">
        <v>16</v>
      </c>
      <c r="L453" s="59"/>
    </row>
    <row r="454" spans="2:12" s="8" customFormat="1" ht="30.6" x14ac:dyDescent="0.2">
      <c r="B454" s="343"/>
      <c r="C454" s="335"/>
      <c r="D454" s="341"/>
      <c r="E454" s="71"/>
      <c r="F454" s="341"/>
      <c r="G454" s="18" t="s">
        <v>144</v>
      </c>
      <c r="H454" s="25">
        <v>2.95</v>
      </c>
      <c r="I454" s="242">
        <v>6.2119999999999997</v>
      </c>
      <c r="J454" s="12" t="s">
        <v>145</v>
      </c>
      <c r="K454" s="65" t="s">
        <v>276</v>
      </c>
      <c r="L454" s="59"/>
    </row>
    <row r="455" spans="2:12" s="8" customFormat="1" ht="10.199999999999999" x14ac:dyDescent="0.2">
      <c r="B455" s="343"/>
      <c r="C455" s="335"/>
      <c r="D455" s="341"/>
      <c r="E455" s="71"/>
      <c r="F455" s="341"/>
      <c r="G455" s="18" t="s">
        <v>171</v>
      </c>
      <c r="H455" s="25">
        <v>5.6000000000000001E-2</v>
      </c>
      <c r="I455" s="67">
        <v>0.09</v>
      </c>
      <c r="J455" s="12" t="s">
        <v>147</v>
      </c>
      <c r="K455" s="55" t="s">
        <v>16</v>
      </c>
      <c r="L455" s="85"/>
    </row>
    <row r="456" spans="2:12" s="8" customFormat="1" ht="10.199999999999999" x14ac:dyDescent="0.2">
      <c r="B456" s="343"/>
      <c r="C456" s="335"/>
      <c r="D456" s="341"/>
      <c r="E456" s="71"/>
      <c r="F456" s="341"/>
      <c r="G456" s="18" t="s">
        <v>172</v>
      </c>
      <c r="H456" s="25">
        <v>0.17100000000000001</v>
      </c>
      <c r="I456" s="67">
        <v>0.23</v>
      </c>
      <c r="J456" s="12" t="s">
        <v>149</v>
      </c>
      <c r="K456" s="55" t="s">
        <v>16</v>
      </c>
      <c r="L456" s="85"/>
    </row>
    <row r="457" spans="2:12" s="8" customFormat="1" ht="30.6" x14ac:dyDescent="0.2">
      <c r="B457" s="343"/>
      <c r="C457" s="335"/>
      <c r="D457" s="341"/>
      <c r="E457" s="71"/>
      <c r="F457" s="341"/>
      <c r="G457" s="18" t="s">
        <v>150</v>
      </c>
      <c r="H457" s="25">
        <v>1.2E-2</v>
      </c>
      <c r="I457" s="68">
        <v>1.2160000000000001E-2</v>
      </c>
      <c r="J457" s="12" t="s">
        <v>151</v>
      </c>
      <c r="K457" s="65" t="s">
        <v>276</v>
      </c>
      <c r="L457" s="85"/>
    </row>
    <row r="458" spans="2:12" s="8" customFormat="1" ht="30.6" x14ac:dyDescent="0.2">
      <c r="B458" s="343"/>
      <c r="C458" s="335"/>
      <c r="D458" s="341"/>
      <c r="E458" s="71"/>
      <c r="F458" s="341"/>
      <c r="G458" s="18" t="s">
        <v>179</v>
      </c>
      <c r="H458" s="25"/>
      <c r="I458" s="67">
        <f>I454</f>
        <v>6.2119999999999997</v>
      </c>
      <c r="J458" s="12" t="s">
        <v>141</v>
      </c>
      <c r="K458" s="65" t="s">
        <v>276</v>
      </c>
    </row>
    <row r="459" spans="2:12" s="8" customFormat="1" ht="30.6" x14ac:dyDescent="0.2">
      <c r="B459" s="343"/>
      <c r="C459" s="335"/>
      <c r="D459" s="341"/>
      <c r="E459" s="71"/>
      <c r="F459" s="341"/>
      <c r="G459" s="18" t="s">
        <v>180</v>
      </c>
      <c r="H459" s="25"/>
      <c r="I459" s="68">
        <v>1.2160000000000001E-2</v>
      </c>
      <c r="J459" s="12" t="s">
        <v>147</v>
      </c>
      <c r="K459" s="65" t="s">
        <v>276</v>
      </c>
      <c r="L459" s="59"/>
    </row>
    <row r="460" spans="2:12" s="8" customFormat="1" ht="10.199999999999999" x14ac:dyDescent="0.2">
      <c r="B460" s="343"/>
      <c r="C460" s="335"/>
      <c r="D460" s="341"/>
      <c r="E460" s="71"/>
      <c r="F460" s="341"/>
      <c r="G460" s="18" t="s">
        <v>152</v>
      </c>
      <c r="H460" s="25">
        <v>180</v>
      </c>
      <c r="I460" s="67">
        <v>220</v>
      </c>
      <c r="J460" s="12" t="s">
        <v>283</v>
      </c>
      <c r="K460" s="55" t="s">
        <v>16</v>
      </c>
      <c r="L460" s="59"/>
    </row>
    <row r="461" spans="2:12" s="8" customFormat="1" ht="10.199999999999999" x14ac:dyDescent="0.2">
      <c r="B461" s="343"/>
      <c r="C461" s="335"/>
      <c r="D461" s="341"/>
      <c r="E461" s="71"/>
      <c r="F461" s="341"/>
      <c r="G461" s="18" t="s">
        <v>18</v>
      </c>
      <c r="H461" s="25">
        <v>0.5</v>
      </c>
      <c r="I461" s="67">
        <v>0.65</v>
      </c>
      <c r="J461" s="12" t="s">
        <v>284</v>
      </c>
      <c r="K461" s="55" t="s">
        <v>16</v>
      </c>
      <c r="L461" s="59"/>
    </row>
    <row r="462" spans="2:12" s="8" customFormat="1" ht="30.6" x14ac:dyDescent="0.2">
      <c r="B462" s="343"/>
      <c r="C462" s="335"/>
      <c r="D462" s="341"/>
      <c r="E462" s="71"/>
      <c r="F462" s="341"/>
      <c r="G462" s="18" t="s">
        <v>153</v>
      </c>
      <c r="H462" s="25">
        <v>1.1499999999999999</v>
      </c>
      <c r="I462" s="67">
        <v>2.37</v>
      </c>
      <c r="J462" s="12" t="s">
        <v>145</v>
      </c>
      <c r="K462" s="65" t="s">
        <v>276</v>
      </c>
      <c r="L462" s="59"/>
    </row>
    <row r="463" spans="2:12" s="8" customFormat="1" ht="30.6" x14ac:dyDescent="0.2">
      <c r="B463" s="343"/>
      <c r="C463" s="335"/>
      <c r="D463" s="341"/>
      <c r="E463" s="71"/>
      <c r="F463" s="341"/>
      <c r="G463" s="18" t="s">
        <v>154</v>
      </c>
      <c r="H463" s="25">
        <v>0.08</v>
      </c>
      <c r="I463" s="67">
        <v>0.08</v>
      </c>
      <c r="J463" s="12"/>
      <c r="K463" s="65" t="s">
        <v>276</v>
      </c>
      <c r="L463" s="59"/>
    </row>
    <row r="464" spans="2:12" s="8" customFormat="1" ht="10.199999999999999" x14ac:dyDescent="0.2">
      <c r="B464" s="343"/>
      <c r="C464" s="335"/>
      <c r="D464" s="341"/>
      <c r="E464" s="71"/>
      <c r="F464" s="341"/>
      <c r="G464" s="18" t="s">
        <v>157</v>
      </c>
      <c r="H464" s="25">
        <v>0</v>
      </c>
      <c r="I464" s="67">
        <v>0</v>
      </c>
      <c r="J464" s="20" t="s">
        <v>158</v>
      </c>
      <c r="K464" s="55" t="s">
        <v>16</v>
      </c>
      <c r="L464" s="85"/>
    </row>
    <row r="465" spans="2:16" s="8" customFormat="1" ht="10.199999999999999" x14ac:dyDescent="0.2">
      <c r="B465" s="343"/>
      <c r="C465" s="335"/>
      <c r="D465" s="341"/>
      <c r="E465" s="71"/>
      <c r="F465" s="341"/>
      <c r="G465" s="18" t="s">
        <v>159</v>
      </c>
      <c r="H465" s="25">
        <v>0</v>
      </c>
      <c r="I465" s="67">
        <v>0</v>
      </c>
      <c r="J465" s="12" t="s">
        <v>158</v>
      </c>
      <c r="K465" s="55" t="s">
        <v>16</v>
      </c>
      <c r="L465" s="85"/>
    </row>
    <row r="466" spans="2:16" s="8" customFormat="1" ht="10.199999999999999" x14ac:dyDescent="0.2">
      <c r="B466" s="343"/>
      <c r="C466" s="335"/>
      <c r="D466" s="341"/>
      <c r="E466" s="71"/>
      <c r="F466" s="341"/>
      <c r="G466" s="18" t="s">
        <v>160</v>
      </c>
      <c r="H466" s="25">
        <v>0</v>
      </c>
      <c r="I466" s="67">
        <v>0</v>
      </c>
      <c r="J466" s="12" t="s">
        <v>158</v>
      </c>
      <c r="K466" s="55" t="s">
        <v>16</v>
      </c>
      <c r="L466" s="59" t="s">
        <v>186</v>
      </c>
    </row>
    <row r="467" spans="2:16" s="8" customFormat="1" ht="10.199999999999999" x14ac:dyDescent="0.2">
      <c r="B467" s="343"/>
      <c r="C467" s="335"/>
      <c r="D467" s="341"/>
      <c r="E467" s="71"/>
      <c r="F467" s="341"/>
      <c r="G467" s="18" t="s">
        <v>161</v>
      </c>
      <c r="H467" s="25">
        <v>0</v>
      </c>
      <c r="I467" s="67">
        <v>0</v>
      </c>
      <c r="J467" s="12" t="s">
        <v>158</v>
      </c>
      <c r="K467" s="55" t="s">
        <v>16</v>
      </c>
      <c r="L467" s="59" t="s">
        <v>186</v>
      </c>
    </row>
    <row r="468" spans="2:16" s="8" customFormat="1" ht="10.199999999999999" x14ac:dyDescent="0.2">
      <c r="B468" s="343"/>
      <c r="C468" s="335"/>
      <c r="D468" s="341"/>
      <c r="E468" s="71"/>
      <c r="F468" s="341"/>
      <c r="G468" s="18" t="s">
        <v>162</v>
      </c>
      <c r="H468" s="25">
        <v>0</v>
      </c>
      <c r="I468" s="67">
        <v>0</v>
      </c>
      <c r="J468" s="12" t="s">
        <v>163</v>
      </c>
      <c r="K468" s="55" t="s">
        <v>16</v>
      </c>
      <c r="L468" s="59" t="s">
        <v>186</v>
      </c>
    </row>
    <row r="469" spans="2:16" s="8" customFormat="1" ht="10.199999999999999" x14ac:dyDescent="0.2">
      <c r="B469" s="343"/>
      <c r="C469" s="335"/>
      <c r="D469" s="341"/>
      <c r="E469" s="71"/>
      <c r="F469" s="341"/>
      <c r="G469" s="18" t="s">
        <v>164</v>
      </c>
      <c r="H469" s="25">
        <v>0</v>
      </c>
      <c r="I469" s="67">
        <v>0</v>
      </c>
      <c r="J469" s="12" t="s">
        <v>163</v>
      </c>
      <c r="K469" s="55" t="s">
        <v>16</v>
      </c>
      <c r="L469" s="59" t="s">
        <v>186</v>
      </c>
    </row>
    <row r="470" spans="2:16" s="8" customFormat="1" ht="10.199999999999999" x14ac:dyDescent="0.2">
      <c r="B470" s="343"/>
      <c r="C470" s="335"/>
      <c r="D470" s="341"/>
      <c r="E470" s="71"/>
      <c r="F470" s="341"/>
      <c r="G470" s="18" t="s">
        <v>165</v>
      </c>
      <c r="H470" s="25">
        <v>0</v>
      </c>
      <c r="I470" s="67">
        <v>0</v>
      </c>
      <c r="J470" s="12" t="s">
        <v>163</v>
      </c>
      <c r="K470" s="55" t="s">
        <v>16</v>
      </c>
      <c r="L470" s="59" t="s">
        <v>186</v>
      </c>
    </row>
    <row r="471" spans="2:16" s="8" customFormat="1" ht="10.199999999999999" x14ac:dyDescent="0.2">
      <c r="B471" s="343"/>
      <c r="C471" s="335"/>
      <c r="D471" s="341"/>
      <c r="E471" s="71"/>
      <c r="F471" s="341"/>
      <c r="G471" s="18" t="s">
        <v>166</v>
      </c>
      <c r="H471" s="40">
        <v>0</v>
      </c>
      <c r="I471" s="83">
        <v>0</v>
      </c>
      <c r="J471" s="22" t="s">
        <v>163</v>
      </c>
      <c r="K471" s="64" t="s">
        <v>16</v>
      </c>
      <c r="L471" s="59" t="s">
        <v>186</v>
      </c>
    </row>
    <row r="472" spans="2:16" s="8" customFormat="1" ht="10.8" thickBot="1" x14ac:dyDescent="0.25">
      <c r="B472" s="343"/>
      <c r="C472" s="336"/>
      <c r="D472" s="342"/>
      <c r="E472" s="81"/>
      <c r="F472" s="342"/>
      <c r="G472" s="272" t="s">
        <v>349</v>
      </c>
      <c r="H472" s="317"/>
      <c r="I472" s="313">
        <v>-1.1100000000000001</v>
      </c>
      <c r="J472" s="313" t="s">
        <v>350</v>
      </c>
      <c r="K472" s="313" t="s">
        <v>16</v>
      </c>
      <c r="L472" s="59" t="s">
        <v>186</v>
      </c>
    </row>
    <row r="473" spans="2:16" s="8" customFormat="1" ht="10.8" thickBot="1" x14ac:dyDescent="0.25">
      <c r="B473" s="343"/>
      <c r="C473" s="334" t="s">
        <v>198</v>
      </c>
      <c r="D473" s="340"/>
      <c r="E473" s="330"/>
      <c r="F473" s="340"/>
      <c r="G473" s="18" t="s">
        <v>135</v>
      </c>
      <c r="H473" s="48">
        <v>3</v>
      </c>
      <c r="I473" s="65">
        <v>3</v>
      </c>
      <c r="J473" s="20"/>
      <c r="K473" s="65" t="s">
        <v>137</v>
      </c>
      <c r="L473" s="59" t="s">
        <v>186</v>
      </c>
    </row>
    <row r="474" spans="2:16" s="8" customFormat="1" ht="10.8" thickBot="1" x14ac:dyDescent="0.25">
      <c r="B474" s="343" t="s">
        <v>102</v>
      </c>
      <c r="C474" s="335"/>
      <c r="D474" s="341"/>
      <c r="E474" s="86"/>
      <c r="F474" s="341"/>
      <c r="G474" s="18" t="s">
        <v>138</v>
      </c>
      <c r="H474" s="25" t="s">
        <v>178</v>
      </c>
      <c r="I474" s="67" t="s">
        <v>178</v>
      </c>
      <c r="J474" s="12"/>
      <c r="K474" s="13" t="s">
        <v>137</v>
      </c>
      <c r="L474" s="14"/>
      <c r="P474" s="313"/>
    </row>
    <row r="475" spans="2:16" s="8" customFormat="1" ht="10.199999999999999" x14ac:dyDescent="0.2">
      <c r="B475" s="343"/>
      <c r="C475" s="335"/>
      <c r="D475" s="341"/>
      <c r="E475" s="71"/>
      <c r="F475" s="341"/>
      <c r="G475" s="18" t="s">
        <v>168</v>
      </c>
      <c r="H475" s="25">
        <v>58.32</v>
      </c>
      <c r="I475" s="67">
        <v>33.36</v>
      </c>
      <c r="J475" s="12" t="s">
        <v>141</v>
      </c>
      <c r="K475" s="70" t="s">
        <v>16</v>
      </c>
      <c r="L475" s="14"/>
    </row>
    <row r="476" spans="2:16" s="8" customFormat="1" ht="10.199999999999999" x14ac:dyDescent="0.2">
      <c r="B476" s="343"/>
      <c r="C476" s="335"/>
      <c r="D476" s="341"/>
      <c r="E476" s="71"/>
      <c r="F476" s="341"/>
      <c r="G476" s="18" t="s">
        <v>170</v>
      </c>
      <c r="H476" s="25">
        <v>141.72</v>
      </c>
      <c r="I476" s="67">
        <v>97.33</v>
      </c>
      <c r="J476" s="12" t="s">
        <v>143</v>
      </c>
      <c r="K476" s="70" t="s">
        <v>16</v>
      </c>
      <c r="L476" s="14"/>
    </row>
    <row r="477" spans="2:16" s="8" customFormat="1" ht="30.6" x14ac:dyDescent="0.2">
      <c r="B477" s="343"/>
      <c r="C477" s="335"/>
      <c r="D477" s="341"/>
      <c r="E477" s="71"/>
      <c r="F477" s="341"/>
      <c r="G477" s="18" t="s">
        <v>144</v>
      </c>
      <c r="H477" s="25">
        <v>7.08</v>
      </c>
      <c r="I477" s="242">
        <v>7.6520000000000001</v>
      </c>
      <c r="J477" s="12" t="s">
        <v>145</v>
      </c>
      <c r="K477" s="65" t="s">
        <v>276</v>
      </c>
      <c r="L477" s="14"/>
    </row>
    <row r="478" spans="2:16" s="8" customFormat="1" ht="10.199999999999999" x14ac:dyDescent="0.2">
      <c r="B478" s="343"/>
      <c r="C478" s="335"/>
      <c r="D478" s="341"/>
      <c r="E478" s="71"/>
      <c r="F478" s="341"/>
      <c r="G478" s="18" t="s">
        <v>171</v>
      </c>
      <c r="H478" s="25">
        <v>0.184</v>
      </c>
      <c r="I478" s="67">
        <v>0.11</v>
      </c>
      <c r="J478" s="12" t="s">
        <v>147</v>
      </c>
      <c r="K478" s="55" t="s">
        <v>16</v>
      </c>
      <c r="L478" s="90"/>
    </row>
    <row r="479" spans="2:16" s="8" customFormat="1" ht="10.199999999999999" x14ac:dyDescent="0.2">
      <c r="B479" s="343"/>
      <c r="C479" s="335"/>
      <c r="D479" s="341"/>
      <c r="E479" s="71"/>
      <c r="F479" s="341"/>
      <c r="G479" s="18" t="s">
        <v>172</v>
      </c>
      <c r="H479" s="25">
        <v>0.376</v>
      </c>
      <c r="I479" s="67">
        <v>0.28000000000000003</v>
      </c>
      <c r="J479" s="12" t="s">
        <v>149</v>
      </c>
      <c r="K479" s="55" t="s">
        <v>16</v>
      </c>
      <c r="L479" s="14"/>
    </row>
    <row r="480" spans="2:16" s="8" customFormat="1" ht="30.6" x14ac:dyDescent="0.2">
      <c r="B480" s="343"/>
      <c r="C480" s="335"/>
      <c r="D480" s="341"/>
      <c r="E480" s="71"/>
      <c r="F480" s="341"/>
      <c r="G480" s="18" t="s">
        <v>150</v>
      </c>
      <c r="H480" s="25">
        <v>2.1999999999999999E-2</v>
      </c>
      <c r="I480" s="68">
        <v>1.4400000000000001E-2</v>
      </c>
      <c r="J480" s="12" t="s">
        <v>151</v>
      </c>
      <c r="K480" s="65" t="s">
        <v>276</v>
      </c>
      <c r="L480" s="14"/>
    </row>
    <row r="481" spans="2:12" s="8" customFormat="1" ht="30.6" x14ac:dyDescent="0.2">
      <c r="B481" s="343"/>
      <c r="C481" s="335"/>
      <c r="D481" s="341"/>
      <c r="E481" s="71"/>
      <c r="F481" s="341"/>
      <c r="G481" s="18" t="s">
        <v>179</v>
      </c>
      <c r="H481" s="25"/>
      <c r="I481" s="242">
        <v>7.6520000000000001</v>
      </c>
      <c r="J481" s="12" t="s">
        <v>141</v>
      </c>
      <c r="K481" s="65" t="s">
        <v>276</v>
      </c>
      <c r="L481" s="90"/>
    </row>
    <row r="482" spans="2:12" s="8" customFormat="1" ht="30.6" x14ac:dyDescent="0.2">
      <c r="B482" s="343"/>
      <c r="C482" s="335"/>
      <c r="D482" s="341"/>
      <c r="E482" s="71"/>
      <c r="F482" s="341"/>
      <c r="G482" s="18" t="s">
        <v>180</v>
      </c>
      <c r="H482" s="25"/>
      <c r="I482" s="68">
        <v>1.4400000000000001E-2</v>
      </c>
      <c r="J482" s="12" t="s">
        <v>147</v>
      </c>
      <c r="K482" s="65" t="s">
        <v>276</v>
      </c>
      <c r="L482" s="90"/>
    </row>
    <row r="483" spans="2:12" s="8" customFormat="1" ht="10.199999999999999" x14ac:dyDescent="0.2">
      <c r="B483" s="343"/>
      <c r="C483" s="335"/>
      <c r="D483" s="341"/>
      <c r="E483" s="71"/>
      <c r="F483" s="341"/>
      <c r="G483" s="18" t="s">
        <v>152</v>
      </c>
      <c r="H483" s="25">
        <v>300</v>
      </c>
      <c r="I483" s="67">
        <v>250</v>
      </c>
      <c r="J483" s="12" t="s">
        <v>283</v>
      </c>
      <c r="K483" s="55" t="s">
        <v>16</v>
      </c>
      <c r="L483" s="90"/>
    </row>
    <row r="484" spans="2:12" s="8" customFormat="1" ht="10.199999999999999" x14ac:dyDescent="0.2">
      <c r="B484" s="343"/>
      <c r="C484" s="335"/>
      <c r="D484" s="341"/>
      <c r="E484" s="71"/>
      <c r="F484" s="341"/>
      <c r="G484" s="18" t="s">
        <v>18</v>
      </c>
      <c r="H484" s="25">
        <v>0.6</v>
      </c>
      <c r="I484" s="67">
        <v>0.65</v>
      </c>
      <c r="J484" s="12" t="s">
        <v>284</v>
      </c>
      <c r="K484" s="55" t="s">
        <v>16</v>
      </c>
      <c r="L484" s="14"/>
    </row>
    <row r="485" spans="2:12" s="8" customFormat="1" ht="30.6" x14ac:dyDescent="0.2">
      <c r="B485" s="343"/>
      <c r="C485" s="335"/>
      <c r="D485" s="341"/>
      <c r="E485" s="71"/>
      <c r="F485" s="341"/>
      <c r="G485" s="18" t="s">
        <v>153</v>
      </c>
      <c r="H485" s="25">
        <v>0.92</v>
      </c>
      <c r="I485" s="67">
        <v>1.4</v>
      </c>
      <c r="J485" s="12" t="s">
        <v>145</v>
      </c>
      <c r="K485" s="65" t="s">
        <v>276</v>
      </c>
      <c r="L485" s="14"/>
    </row>
    <row r="486" spans="2:12" s="8" customFormat="1" ht="30.6" x14ac:dyDescent="0.2">
      <c r="B486" s="343"/>
      <c r="C486" s="335"/>
      <c r="D486" s="341"/>
      <c r="E486" s="71"/>
      <c r="F486" s="341"/>
      <c r="G486" s="18" t="s">
        <v>154</v>
      </c>
      <c r="H486" s="25">
        <v>0.08</v>
      </c>
      <c r="I486" s="67">
        <v>0</v>
      </c>
      <c r="J486" s="12"/>
      <c r="K486" s="55" t="s">
        <v>206</v>
      </c>
      <c r="L486" s="14" t="s">
        <v>182</v>
      </c>
    </row>
    <row r="487" spans="2:12" s="8" customFormat="1" ht="10.199999999999999" x14ac:dyDescent="0.2">
      <c r="B487" s="343"/>
      <c r="C487" s="335"/>
      <c r="D487" s="341"/>
      <c r="E487" s="71"/>
      <c r="F487" s="341"/>
      <c r="G487" s="18" t="s">
        <v>157</v>
      </c>
      <c r="H487" s="25">
        <v>0</v>
      </c>
      <c r="I487" s="67">
        <v>0</v>
      </c>
      <c r="J487" s="20" t="s">
        <v>158</v>
      </c>
      <c r="K487" s="55" t="s">
        <v>16</v>
      </c>
      <c r="L487" s="14" t="s">
        <v>182</v>
      </c>
    </row>
    <row r="488" spans="2:12" s="8" customFormat="1" ht="10.199999999999999" x14ac:dyDescent="0.2">
      <c r="B488" s="343"/>
      <c r="C488" s="335"/>
      <c r="D488" s="341"/>
      <c r="E488" s="71"/>
      <c r="F488" s="341"/>
      <c r="G488" s="18" t="s">
        <v>159</v>
      </c>
      <c r="H488" s="25">
        <v>0</v>
      </c>
      <c r="I488" s="67">
        <v>0</v>
      </c>
      <c r="J488" s="12" t="s">
        <v>158</v>
      </c>
      <c r="K488" s="55" t="s">
        <v>16</v>
      </c>
      <c r="L488" s="14" t="s">
        <v>182</v>
      </c>
    </row>
    <row r="489" spans="2:12" s="8" customFormat="1" ht="10.199999999999999" x14ac:dyDescent="0.2">
      <c r="B489" s="343"/>
      <c r="C489" s="335"/>
      <c r="D489" s="341"/>
      <c r="E489" s="71"/>
      <c r="F489" s="341"/>
      <c r="G489" s="18" t="s">
        <v>160</v>
      </c>
      <c r="H489" s="25">
        <v>0</v>
      </c>
      <c r="I489" s="67">
        <v>0</v>
      </c>
      <c r="J489" s="12" t="s">
        <v>158</v>
      </c>
      <c r="K489" s="55" t="s">
        <v>16</v>
      </c>
      <c r="L489" s="14" t="s">
        <v>182</v>
      </c>
    </row>
    <row r="490" spans="2:12" s="8" customFormat="1" ht="10.199999999999999" x14ac:dyDescent="0.2">
      <c r="B490" s="343"/>
      <c r="C490" s="335"/>
      <c r="D490" s="341"/>
      <c r="E490" s="71"/>
      <c r="F490" s="341"/>
      <c r="G490" s="18" t="s">
        <v>161</v>
      </c>
      <c r="H490" s="25">
        <v>0</v>
      </c>
      <c r="I490" s="67">
        <v>0</v>
      </c>
      <c r="J490" s="12" t="s">
        <v>158</v>
      </c>
      <c r="K490" s="55" t="s">
        <v>16</v>
      </c>
      <c r="L490" s="90"/>
    </row>
    <row r="491" spans="2:12" s="8" customFormat="1" ht="10.199999999999999" x14ac:dyDescent="0.2">
      <c r="B491" s="343"/>
      <c r="C491" s="335"/>
      <c r="D491" s="341"/>
      <c r="E491" s="71"/>
      <c r="F491" s="341"/>
      <c r="G491" s="18" t="s">
        <v>162</v>
      </c>
      <c r="H491" s="25">
        <v>0</v>
      </c>
      <c r="I491" s="67">
        <v>0</v>
      </c>
      <c r="J491" s="12" t="s">
        <v>163</v>
      </c>
      <c r="K491" s="55" t="s">
        <v>16</v>
      </c>
      <c r="L491" s="90"/>
    </row>
    <row r="492" spans="2:12" s="8" customFormat="1" ht="10.199999999999999" x14ac:dyDescent="0.2">
      <c r="B492" s="343"/>
      <c r="C492" s="335"/>
      <c r="D492" s="341"/>
      <c r="E492" s="71"/>
      <c r="F492" s="341"/>
      <c r="G492" s="18" t="s">
        <v>164</v>
      </c>
      <c r="H492" s="25">
        <v>0</v>
      </c>
      <c r="I492" s="67">
        <v>0</v>
      </c>
      <c r="J492" s="12" t="s">
        <v>163</v>
      </c>
      <c r="K492" s="55" t="s">
        <v>16</v>
      </c>
      <c r="L492" s="14" t="s">
        <v>186</v>
      </c>
    </row>
    <row r="493" spans="2:12" s="8" customFormat="1" ht="10.199999999999999" x14ac:dyDescent="0.2">
      <c r="B493" s="343"/>
      <c r="C493" s="335"/>
      <c r="D493" s="341"/>
      <c r="E493" s="71"/>
      <c r="F493" s="341"/>
      <c r="G493" s="18" t="s">
        <v>165</v>
      </c>
      <c r="H493" s="25">
        <v>0</v>
      </c>
      <c r="I493" s="67">
        <v>0</v>
      </c>
      <c r="J493" s="12" t="s">
        <v>163</v>
      </c>
      <c r="K493" s="55" t="s">
        <v>16</v>
      </c>
      <c r="L493" s="14" t="s">
        <v>186</v>
      </c>
    </row>
    <row r="494" spans="2:12" s="8" customFormat="1" ht="10.199999999999999" x14ac:dyDescent="0.2">
      <c r="B494" s="343"/>
      <c r="C494" s="335"/>
      <c r="D494" s="341"/>
      <c r="E494" s="71"/>
      <c r="F494" s="341"/>
      <c r="G494" s="18" t="s">
        <v>166</v>
      </c>
      <c r="H494" s="40">
        <v>0</v>
      </c>
      <c r="I494" s="83">
        <v>0</v>
      </c>
      <c r="J494" s="22" t="s">
        <v>163</v>
      </c>
      <c r="K494" s="64" t="s">
        <v>16</v>
      </c>
      <c r="L494" s="14" t="s">
        <v>186</v>
      </c>
    </row>
    <row r="495" spans="2:12" s="8" customFormat="1" ht="10.8" thickBot="1" x14ac:dyDescent="0.25">
      <c r="B495" s="343"/>
      <c r="C495" s="336"/>
      <c r="D495" s="342"/>
      <c r="E495" s="81"/>
      <c r="F495" s="342"/>
      <c r="G495" s="272" t="s">
        <v>349</v>
      </c>
      <c r="H495" s="317"/>
      <c r="I495" s="313">
        <v>-0.99</v>
      </c>
      <c r="J495" s="313" t="s">
        <v>350</v>
      </c>
      <c r="K495" s="313" t="s">
        <v>16</v>
      </c>
      <c r="L495" s="59" t="s">
        <v>186</v>
      </c>
    </row>
    <row r="496" spans="2:12" s="8" customFormat="1" ht="10.199999999999999" x14ac:dyDescent="0.2">
      <c r="B496" s="343"/>
      <c r="C496" s="334" t="s">
        <v>199</v>
      </c>
      <c r="D496" s="340"/>
      <c r="E496" s="86"/>
      <c r="F496" s="340"/>
      <c r="G496" s="18" t="s">
        <v>135</v>
      </c>
      <c r="H496" s="48">
        <v>26</v>
      </c>
      <c r="I496" s="65">
        <v>26</v>
      </c>
      <c r="J496" s="20"/>
      <c r="K496" s="41" t="s">
        <v>137</v>
      </c>
      <c r="L496" s="14" t="s">
        <v>186</v>
      </c>
    </row>
    <row r="497" spans="2:12" s="8" customFormat="1" ht="10.199999999999999" x14ac:dyDescent="0.2">
      <c r="B497" s="343"/>
      <c r="C497" s="335"/>
      <c r="D497" s="341"/>
      <c r="E497" s="71"/>
      <c r="F497" s="341"/>
      <c r="G497" s="18" t="s">
        <v>138</v>
      </c>
      <c r="H497" s="25" t="s">
        <v>200</v>
      </c>
      <c r="I497" s="67" t="s">
        <v>200</v>
      </c>
      <c r="J497" s="12"/>
      <c r="K497" s="67" t="s">
        <v>137</v>
      </c>
      <c r="L497" s="14" t="s">
        <v>186</v>
      </c>
    </row>
    <row r="498" spans="2:12" s="8" customFormat="1" ht="10.199999999999999" x14ac:dyDescent="0.2">
      <c r="B498" s="343"/>
      <c r="C498" s="335"/>
      <c r="D498" s="341"/>
      <c r="E498" s="71"/>
      <c r="F498" s="341"/>
      <c r="G498" s="18" t="s">
        <v>168</v>
      </c>
      <c r="H498" s="25">
        <v>20.07</v>
      </c>
      <c r="I498" s="67">
        <f t="shared" ref="I498:I507" si="0">I360</f>
        <v>18.09</v>
      </c>
      <c r="J498" s="12" t="s">
        <v>141</v>
      </c>
      <c r="K498" s="67" t="s">
        <v>201</v>
      </c>
      <c r="L498" s="14" t="s">
        <v>186</v>
      </c>
    </row>
    <row r="499" spans="2:12" s="8" customFormat="1" ht="10.8" thickBot="1" x14ac:dyDescent="0.25">
      <c r="B499" s="343"/>
      <c r="C499" s="335"/>
      <c r="D499" s="341"/>
      <c r="E499" s="81"/>
      <c r="F499" s="341"/>
      <c r="G499" s="18" t="s">
        <v>170</v>
      </c>
      <c r="H499" s="25">
        <v>30.22</v>
      </c>
      <c r="I499" s="67">
        <f t="shared" si="0"/>
        <v>43.58</v>
      </c>
      <c r="J499" s="12" t="s">
        <v>143</v>
      </c>
      <c r="K499" s="67" t="s">
        <v>201</v>
      </c>
      <c r="L499" s="14" t="s">
        <v>186</v>
      </c>
    </row>
    <row r="500" spans="2:12" s="8" customFormat="1" x14ac:dyDescent="0.3">
      <c r="B500" s="343" t="s">
        <v>102</v>
      </c>
      <c r="C500" s="335"/>
      <c r="D500" s="341"/>
      <c r="E500" s="307"/>
      <c r="F500" s="341"/>
      <c r="G500" s="18" t="s">
        <v>144</v>
      </c>
      <c r="H500" s="25"/>
      <c r="I500" s="67">
        <f t="shared" si="0"/>
        <v>5.97</v>
      </c>
      <c r="J500" s="12" t="s">
        <v>145</v>
      </c>
      <c r="K500" s="67" t="s">
        <v>201</v>
      </c>
      <c r="L500" s="14"/>
    </row>
    <row r="501" spans="2:12" s="8" customFormat="1" ht="10.199999999999999" x14ac:dyDescent="0.2">
      <c r="B501" s="343"/>
      <c r="C501" s="335"/>
      <c r="D501" s="341"/>
      <c r="E501" s="71"/>
      <c r="F501" s="341"/>
      <c r="G501" s="18" t="s">
        <v>171</v>
      </c>
      <c r="H501" s="25">
        <v>0.111</v>
      </c>
      <c r="I501" s="67">
        <f t="shared" si="0"/>
        <v>0.08</v>
      </c>
      <c r="J501" s="12" t="s">
        <v>147</v>
      </c>
      <c r="K501" s="67" t="s">
        <v>201</v>
      </c>
      <c r="L501" s="14"/>
    </row>
    <row r="502" spans="2:12" s="8" customFormat="1" ht="10.199999999999999" x14ac:dyDescent="0.2">
      <c r="B502" s="343"/>
      <c r="C502" s="335"/>
      <c r="D502" s="341"/>
      <c r="E502" s="71"/>
      <c r="F502" s="341"/>
      <c r="G502" s="18" t="s">
        <v>172</v>
      </c>
      <c r="H502" s="25">
        <v>0.13900000000000001</v>
      </c>
      <c r="I502" s="67">
        <f t="shared" si="0"/>
        <v>0.1</v>
      </c>
      <c r="J502" s="12" t="s">
        <v>149</v>
      </c>
      <c r="K502" s="67" t="s">
        <v>201</v>
      </c>
      <c r="L502" s="14"/>
    </row>
    <row r="503" spans="2:12" s="8" customFormat="1" ht="10.199999999999999" x14ac:dyDescent="0.2">
      <c r="B503" s="343"/>
      <c r="C503" s="335"/>
      <c r="D503" s="341"/>
      <c r="E503" s="71"/>
      <c r="F503" s="341"/>
      <c r="G503" s="18" t="s">
        <v>150</v>
      </c>
      <c r="H503" s="25"/>
      <c r="I503" s="67">
        <f t="shared" si="0"/>
        <v>1.2E-2</v>
      </c>
      <c r="J503" s="12" t="s">
        <v>151</v>
      </c>
      <c r="K503" s="67" t="s">
        <v>201</v>
      </c>
      <c r="L503" s="14"/>
    </row>
    <row r="504" spans="2:12" s="8" customFormat="1" ht="10.199999999999999" x14ac:dyDescent="0.2">
      <c r="B504" s="343"/>
      <c r="C504" s="335"/>
      <c r="D504" s="341"/>
      <c r="E504" s="71"/>
      <c r="F504" s="341"/>
      <c r="G504" s="18" t="s">
        <v>179</v>
      </c>
      <c r="H504" s="25"/>
      <c r="I504" s="67">
        <f t="shared" si="0"/>
        <v>5.97</v>
      </c>
      <c r="J504" s="12" t="s">
        <v>141</v>
      </c>
      <c r="K504" s="67" t="s">
        <v>201</v>
      </c>
      <c r="L504" s="90"/>
    </row>
    <row r="505" spans="2:12" s="8" customFormat="1" ht="10.199999999999999" x14ac:dyDescent="0.2">
      <c r="B505" s="343"/>
      <c r="C505" s="335"/>
      <c r="D505" s="341"/>
      <c r="E505" s="71"/>
      <c r="F505" s="341"/>
      <c r="G505" s="18" t="s">
        <v>180</v>
      </c>
      <c r="H505" s="25"/>
      <c r="I505" s="67">
        <f t="shared" si="0"/>
        <v>0.01</v>
      </c>
      <c r="J505" s="12" t="s">
        <v>147</v>
      </c>
      <c r="K505" s="67" t="s">
        <v>201</v>
      </c>
      <c r="L505" s="14"/>
    </row>
    <row r="506" spans="2:12" s="8" customFormat="1" ht="10.199999999999999" x14ac:dyDescent="0.2">
      <c r="B506" s="343"/>
      <c r="C506" s="335"/>
      <c r="D506" s="341"/>
      <c r="E506" s="71"/>
      <c r="F506" s="341"/>
      <c r="G506" s="18" t="s">
        <v>152</v>
      </c>
      <c r="H506" s="25">
        <v>180</v>
      </c>
      <c r="I506" s="67">
        <f t="shared" si="0"/>
        <v>215</v>
      </c>
      <c r="J506" s="12" t="s">
        <v>283</v>
      </c>
      <c r="K506" s="67" t="s">
        <v>201</v>
      </c>
      <c r="L506" s="14"/>
    </row>
    <row r="507" spans="2:12" s="8" customFormat="1" ht="10.199999999999999" x14ac:dyDescent="0.2">
      <c r="B507" s="343"/>
      <c r="C507" s="335"/>
      <c r="D507" s="341"/>
      <c r="E507" s="71"/>
      <c r="F507" s="341"/>
      <c r="G507" s="18" t="s">
        <v>18</v>
      </c>
      <c r="H507" s="25">
        <v>0.4</v>
      </c>
      <c r="I507" s="67">
        <f t="shared" si="0"/>
        <v>0.35</v>
      </c>
      <c r="J507" s="12" t="s">
        <v>284</v>
      </c>
      <c r="K507" s="67" t="s">
        <v>201</v>
      </c>
      <c r="L507" s="90"/>
    </row>
    <row r="508" spans="2:12" s="8" customFormat="1" ht="10.199999999999999" x14ac:dyDescent="0.2">
      <c r="B508" s="343"/>
      <c r="C508" s="335"/>
      <c r="D508" s="341"/>
      <c r="E508" s="71"/>
      <c r="F508" s="341"/>
      <c r="G508" s="18" t="s">
        <v>153</v>
      </c>
      <c r="H508" s="25"/>
      <c r="I508" s="67">
        <v>0</v>
      </c>
      <c r="J508" s="12" t="s">
        <v>145</v>
      </c>
      <c r="K508" s="67" t="s">
        <v>174</v>
      </c>
      <c r="L508" s="90"/>
    </row>
    <row r="509" spans="2:12" s="8" customFormat="1" ht="30.6" x14ac:dyDescent="0.2">
      <c r="B509" s="343"/>
      <c r="C509" s="335"/>
      <c r="D509" s="341"/>
      <c r="E509" s="71"/>
      <c r="F509" s="341"/>
      <c r="G509" s="18" t="s">
        <v>154</v>
      </c>
      <c r="H509" s="25">
        <v>0.08</v>
      </c>
      <c r="I509" s="67">
        <v>0.08</v>
      </c>
      <c r="J509" s="12"/>
      <c r="K509" s="55" t="s">
        <v>206</v>
      </c>
      <c r="L509" s="90"/>
    </row>
    <row r="510" spans="2:12" s="8" customFormat="1" ht="11.25" customHeight="1" x14ac:dyDescent="0.2">
      <c r="B510" s="343"/>
      <c r="C510" s="335"/>
      <c r="D510" s="341"/>
      <c r="E510" s="71"/>
      <c r="F510" s="341"/>
      <c r="G510" s="18" t="s">
        <v>157</v>
      </c>
      <c r="H510" s="25">
        <v>0</v>
      </c>
      <c r="I510" s="67">
        <v>0</v>
      </c>
      <c r="J510" s="20" t="s">
        <v>158</v>
      </c>
      <c r="K510" s="67" t="s">
        <v>16</v>
      </c>
      <c r="L510" s="14"/>
    </row>
    <row r="511" spans="2:12" s="8" customFormat="1" ht="11.25" customHeight="1" x14ac:dyDescent="0.2">
      <c r="B511" s="343"/>
      <c r="C511" s="335"/>
      <c r="D511" s="341"/>
      <c r="E511" s="71"/>
      <c r="F511" s="341"/>
      <c r="G511" s="18" t="s">
        <v>159</v>
      </c>
      <c r="H511" s="25">
        <v>0</v>
      </c>
      <c r="I511" s="67">
        <v>0</v>
      </c>
      <c r="J511" s="12" t="s">
        <v>158</v>
      </c>
      <c r="K511" s="67" t="s">
        <v>16</v>
      </c>
      <c r="L511" s="14"/>
    </row>
    <row r="512" spans="2:12" s="8" customFormat="1" ht="11.25" customHeight="1" x14ac:dyDescent="0.2">
      <c r="B512" s="343"/>
      <c r="C512" s="335"/>
      <c r="D512" s="341"/>
      <c r="E512" s="71"/>
      <c r="F512" s="341"/>
      <c r="G512" s="18" t="s">
        <v>160</v>
      </c>
      <c r="H512" s="25">
        <v>0</v>
      </c>
      <c r="I512" s="67">
        <v>0</v>
      </c>
      <c r="J512" s="12" t="s">
        <v>158</v>
      </c>
      <c r="K512" s="67" t="s">
        <v>16</v>
      </c>
      <c r="L512" s="14" t="s">
        <v>182</v>
      </c>
    </row>
    <row r="513" spans="2:12" s="8" customFormat="1" ht="11.25" customHeight="1" x14ac:dyDescent="0.2">
      <c r="B513" s="343"/>
      <c r="C513" s="335"/>
      <c r="D513" s="341"/>
      <c r="E513" s="71"/>
      <c r="F513" s="341"/>
      <c r="G513" s="18" t="s">
        <v>161</v>
      </c>
      <c r="H513" s="25">
        <v>0</v>
      </c>
      <c r="I513" s="67">
        <v>0</v>
      </c>
      <c r="J513" s="12" t="s">
        <v>158</v>
      </c>
      <c r="K513" s="67" t="s">
        <v>16</v>
      </c>
      <c r="L513" s="14" t="s">
        <v>182</v>
      </c>
    </row>
    <row r="514" spans="2:12" s="8" customFormat="1" ht="11.25" customHeight="1" x14ac:dyDescent="0.2">
      <c r="B514" s="343"/>
      <c r="C514" s="335"/>
      <c r="D514" s="341"/>
      <c r="E514" s="71"/>
      <c r="F514" s="341"/>
      <c r="G514" s="18" t="s">
        <v>162</v>
      </c>
      <c r="H514" s="25">
        <v>0</v>
      </c>
      <c r="I514" s="67">
        <v>0</v>
      </c>
      <c r="J514" s="12" t="s">
        <v>163</v>
      </c>
      <c r="K514" s="67" t="s">
        <v>16</v>
      </c>
      <c r="L514" s="14" t="s">
        <v>186</v>
      </c>
    </row>
    <row r="515" spans="2:12" s="8" customFormat="1" ht="11.25" customHeight="1" x14ac:dyDescent="0.2">
      <c r="B515" s="343"/>
      <c r="C515" s="335"/>
      <c r="D515" s="341"/>
      <c r="E515" s="71"/>
      <c r="F515" s="341"/>
      <c r="G515" s="18" t="s">
        <v>164</v>
      </c>
      <c r="H515" s="25">
        <v>0</v>
      </c>
      <c r="I515" s="67">
        <v>0</v>
      </c>
      <c r="J515" s="12" t="s">
        <v>163</v>
      </c>
      <c r="K515" s="67" t="s">
        <v>16</v>
      </c>
      <c r="L515" s="14" t="s">
        <v>186</v>
      </c>
    </row>
    <row r="516" spans="2:12" s="8" customFormat="1" ht="11.25" customHeight="1" x14ac:dyDescent="0.2">
      <c r="B516" s="343"/>
      <c r="C516" s="335"/>
      <c r="D516" s="341"/>
      <c r="E516" s="71"/>
      <c r="F516" s="341"/>
      <c r="G516" s="18" t="s">
        <v>165</v>
      </c>
      <c r="H516" s="25">
        <v>0</v>
      </c>
      <c r="I516" s="67">
        <v>0</v>
      </c>
      <c r="J516" s="12" t="s">
        <v>163</v>
      </c>
      <c r="K516" s="67" t="s">
        <v>16</v>
      </c>
      <c r="L516" s="14" t="s">
        <v>186</v>
      </c>
    </row>
    <row r="517" spans="2:12" s="8" customFormat="1" ht="11.25" customHeight="1" x14ac:dyDescent="0.2">
      <c r="B517" s="343"/>
      <c r="C517" s="335"/>
      <c r="D517" s="341"/>
      <c r="E517" s="71"/>
      <c r="F517" s="341"/>
      <c r="G517" s="18" t="s">
        <v>166</v>
      </c>
      <c r="H517" s="40">
        <v>0</v>
      </c>
      <c r="I517" s="83">
        <v>0</v>
      </c>
      <c r="J517" s="22" t="s">
        <v>163</v>
      </c>
      <c r="K517" s="83" t="s">
        <v>16</v>
      </c>
      <c r="L517" s="14" t="s">
        <v>186</v>
      </c>
    </row>
    <row r="518" spans="2:12" s="8" customFormat="1" ht="12.75" customHeight="1" thickBot="1" x14ac:dyDescent="0.25">
      <c r="B518" s="343"/>
      <c r="C518" s="336"/>
      <c r="D518" s="342"/>
      <c r="E518" s="81"/>
      <c r="F518" s="342"/>
      <c r="G518" s="272" t="s">
        <v>349</v>
      </c>
      <c r="H518" s="317"/>
      <c r="I518" s="313">
        <v>0</v>
      </c>
      <c r="J518" s="313" t="s">
        <v>350</v>
      </c>
      <c r="K518" s="313" t="s">
        <v>16</v>
      </c>
      <c r="L518" s="59" t="s">
        <v>186</v>
      </c>
    </row>
    <row r="519" spans="2:12" s="8" customFormat="1" ht="10.199999999999999" x14ac:dyDescent="0.2">
      <c r="B519" s="343"/>
      <c r="C519" s="334" t="s">
        <v>203</v>
      </c>
      <c r="D519" s="337"/>
      <c r="E519" s="86"/>
      <c r="F519" s="340"/>
      <c r="G519" s="18" t="s">
        <v>135</v>
      </c>
      <c r="H519" s="48" t="s">
        <v>204</v>
      </c>
      <c r="I519" s="48" t="s">
        <v>204</v>
      </c>
      <c r="J519" s="20"/>
      <c r="K519" s="65" t="s">
        <v>137</v>
      </c>
      <c r="L519" s="14" t="s">
        <v>186</v>
      </c>
    </row>
    <row r="520" spans="2:12" s="8" customFormat="1" ht="10.199999999999999" x14ac:dyDescent="0.2">
      <c r="B520" s="343"/>
      <c r="C520" s="335"/>
      <c r="D520" s="338"/>
      <c r="E520" s="71"/>
      <c r="F520" s="341"/>
      <c r="G520" s="18" t="s">
        <v>138</v>
      </c>
      <c r="H520" s="25" t="s">
        <v>205</v>
      </c>
      <c r="I520" s="25" t="s">
        <v>205</v>
      </c>
      <c r="J520" s="12"/>
      <c r="K520" s="67" t="s">
        <v>137</v>
      </c>
      <c r="L520" s="14" t="s">
        <v>186</v>
      </c>
    </row>
    <row r="521" spans="2:12" s="8" customFormat="1" ht="10.8" thickBot="1" x14ac:dyDescent="0.25">
      <c r="B521" s="343"/>
      <c r="C521" s="335"/>
      <c r="D521" s="338"/>
      <c r="E521" s="81"/>
      <c r="F521" s="341"/>
      <c r="G521" s="18" t="s">
        <v>168</v>
      </c>
      <c r="H521" s="25" t="e">
        <f>#REF!*1.12</f>
        <v>#REF!</v>
      </c>
      <c r="I521" s="67">
        <f t="shared" ref="I521:I530" si="1">I498</f>
        <v>18.09</v>
      </c>
      <c r="J521" s="12" t="s">
        <v>141</v>
      </c>
      <c r="K521" s="67" t="s">
        <v>201</v>
      </c>
      <c r="L521" s="14" t="s">
        <v>186</v>
      </c>
    </row>
    <row r="522" spans="2:12" s="8" customFormat="1" ht="10.199999999999999" x14ac:dyDescent="0.2">
      <c r="B522" s="343" t="s">
        <v>102</v>
      </c>
      <c r="C522" s="335"/>
      <c r="D522" s="338"/>
      <c r="E522" s="86"/>
      <c r="F522" s="341"/>
      <c r="G522" s="18" t="s">
        <v>170</v>
      </c>
      <c r="H522" s="25" t="e">
        <f>#REF!*1.12</f>
        <v>#REF!</v>
      </c>
      <c r="I522" s="67">
        <f t="shared" si="1"/>
        <v>43.58</v>
      </c>
      <c r="J522" s="12" t="s">
        <v>143</v>
      </c>
      <c r="K522" s="67" t="s">
        <v>201</v>
      </c>
      <c r="L522" s="14"/>
    </row>
    <row r="523" spans="2:12" s="8" customFormat="1" ht="10.199999999999999" x14ac:dyDescent="0.2">
      <c r="B523" s="343"/>
      <c r="C523" s="335"/>
      <c r="D523" s="338"/>
      <c r="E523" s="71"/>
      <c r="F523" s="341"/>
      <c r="G523" s="18" t="s">
        <v>144</v>
      </c>
      <c r="H523" s="25"/>
      <c r="I523" s="67">
        <f t="shared" si="1"/>
        <v>5.97</v>
      </c>
      <c r="J523" s="12" t="s">
        <v>145</v>
      </c>
      <c r="K523" s="67" t="s">
        <v>201</v>
      </c>
      <c r="L523" s="14"/>
    </row>
    <row r="524" spans="2:12" s="8" customFormat="1" ht="10.199999999999999" x14ac:dyDescent="0.2">
      <c r="B524" s="343"/>
      <c r="C524" s="335"/>
      <c r="D524" s="338"/>
      <c r="E524" s="71"/>
      <c r="F524" s="341"/>
      <c r="G524" s="18" t="s">
        <v>171</v>
      </c>
      <c r="H524" s="25" t="e">
        <f>#REF!*1.12</f>
        <v>#REF!</v>
      </c>
      <c r="I524" s="67">
        <f t="shared" si="1"/>
        <v>0.08</v>
      </c>
      <c r="J524" s="12" t="s">
        <v>147</v>
      </c>
      <c r="K524" s="67" t="s">
        <v>201</v>
      </c>
      <c r="L524" s="14" t="s">
        <v>201</v>
      </c>
    </row>
    <row r="525" spans="2:12" s="8" customFormat="1" ht="10.199999999999999" x14ac:dyDescent="0.2">
      <c r="B525" s="343"/>
      <c r="C525" s="335"/>
      <c r="D525" s="338"/>
      <c r="E525" s="71"/>
      <c r="F525" s="341"/>
      <c r="G525" s="18" t="s">
        <v>172</v>
      </c>
      <c r="H525" s="25" t="e">
        <f>#REF!*1.12</f>
        <v>#REF!</v>
      </c>
      <c r="I525" s="67">
        <f t="shared" si="1"/>
        <v>0.1</v>
      </c>
      <c r="J525" s="12" t="s">
        <v>149</v>
      </c>
      <c r="K525" s="67" t="s">
        <v>201</v>
      </c>
      <c r="L525" s="14" t="s">
        <v>201</v>
      </c>
    </row>
    <row r="526" spans="2:12" s="8" customFormat="1" ht="10.199999999999999" x14ac:dyDescent="0.2">
      <c r="B526" s="343"/>
      <c r="C526" s="335"/>
      <c r="D526" s="338"/>
      <c r="E526" s="71"/>
      <c r="F526" s="341"/>
      <c r="G526" s="18" t="s">
        <v>150</v>
      </c>
      <c r="H526" s="25"/>
      <c r="I526" s="67">
        <f t="shared" si="1"/>
        <v>1.2E-2</v>
      </c>
      <c r="J526" s="12" t="s">
        <v>151</v>
      </c>
      <c r="K526" s="67" t="s">
        <v>201</v>
      </c>
      <c r="L526" s="14" t="s">
        <v>201</v>
      </c>
    </row>
    <row r="527" spans="2:12" s="8" customFormat="1" ht="10.199999999999999" x14ac:dyDescent="0.2">
      <c r="B527" s="343"/>
      <c r="C527" s="335"/>
      <c r="D527" s="338"/>
      <c r="E527" s="71"/>
      <c r="F527" s="341"/>
      <c r="G527" s="18" t="s">
        <v>179</v>
      </c>
      <c r="H527" s="25"/>
      <c r="I527" s="67">
        <f t="shared" si="1"/>
        <v>5.97</v>
      </c>
      <c r="J527" s="12" t="s">
        <v>141</v>
      </c>
      <c r="K527" s="67" t="s">
        <v>201</v>
      </c>
      <c r="L527" s="14" t="s">
        <v>201</v>
      </c>
    </row>
    <row r="528" spans="2:12" s="8" customFormat="1" ht="10.199999999999999" x14ac:dyDescent="0.2">
      <c r="B528" s="343"/>
      <c r="C528" s="335"/>
      <c r="D528" s="338"/>
      <c r="E528" s="71"/>
      <c r="F528" s="341"/>
      <c r="G528" s="18" t="s">
        <v>180</v>
      </c>
      <c r="H528" s="25"/>
      <c r="I528" s="67">
        <f t="shared" si="1"/>
        <v>0.01</v>
      </c>
      <c r="J528" s="12" t="s">
        <v>147</v>
      </c>
      <c r="K528" s="67" t="s">
        <v>201</v>
      </c>
      <c r="L528" s="14" t="s">
        <v>201</v>
      </c>
    </row>
    <row r="529" spans="2:15" s="8" customFormat="1" ht="10.199999999999999" x14ac:dyDescent="0.2">
      <c r="B529" s="343"/>
      <c r="C529" s="335"/>
      <c r="D529" s="338"/>
      <c r="E529" s="71"/>
      <c r="F529" s="341"/>
      <c r="G529" s="18" t="s">
        <v>152</v>
      </c>
      <c r="H529" s="25">
        <f>+H506</f>
        <v>180</v>
      </c>
      <c r="I529" s="67">
        <f t="shared" si="1"/>
        <v>215</v>
      </c>
      <c r="J529" s="12" t="s">
        <v>283</v>
      </c>
      <c r="K529" s="67" t="s">
        <v>201</v>
      </c>
      <c r="L529" s="14" t="s">
        <v>201</v>
      </c>
    </row>
    <row r="530" spans="2:15" s="8" customFormat="1" ht="10.199999999999999" x14ac:dyDescent="0.2">
      <c r="B530" s="343"/>
      <c r="C530" s="335"/>
      <c r="D530" s="338"/>
      <c r="E530" s="71"/>
      <c r="F530" s="341"/>
      <c r="G530" s="18" t="s">
        <v>18</v>
      </c>
      <c r="H530" s="25">
        <f>+H507</f>
        <v>0.4</v>
      </c>
      <c r="I530" s="67">
        <f t="shared" si="1"/>
        <v>0.35</v>
      </c>
      <c r="J530" s="12" t="s">
        <v>284</v>
      </c>
      <c r="K530" s="67" t="s">
        <v>201</v>
      </c>
      <c r="L530" s="14" t="s">
        <v>201</v>
      </c>
    </row>
    <row r="531" spans="2:15" s="8" customFormat="1" ht="10.199999999999999" x14ac:dyDescent="0.2">
      <c r="B531" s="343"/>
      <c r="C531" s="335"/>
      <c r="D531" s="338"/>
      <c r="E531" s="71"/>
      <c r="F531" s="341"/>
      <c r="G531" s="18" t="s">
        <v>153</v>
      </c>
      <c r="H531" s="25"/>
      <c r="I531" s="67">
        <v>0</v>
      </c>
      <c r="J531" s="12" t="s">
        <v>145</v>
      </c>
      <c r="K531" s="55" t="s">
        <v>174</v>
      </c>
      <c r="L531" s="14" t="s">
        <v>201</v>
      </c>
    </row>
    <row r="532" spans="2:15" s="8" customFormat="1" ht="34.5" customHeight="1" x14ac:dyDescent="0.2">
      <c r="B532" s="343"/>
      <c r="C532" s="335"/>
      <c r="D532" s="338"/>
      <c r="E532" s="71"/>
      <c r="F532" s="341"/>
      <c r="G532" s="18" t="s">
        <v>154</v>
      </c>
      <c r="H532" s="25">
        <v>0.08</v>
      </c>
      <c r="I532" s="67">
        <v>0.08</v>
      </c>
      <c r="J532" s="12"/>
      <c r="K532" s="55" t="s">
        <v>206</v>
      </c>
      <c r="L532" s="14" t="s">
        <v>201</v>
      </c>
    </row>
    <row r="533" spans="2:15" s="8" customFormat="1" ht="10.199999999999999" x14ac:dyDescent="0.2">
      <c r="B533" s="343"/>
      <c r="C533" s="335"/>
      <c r="D533" s="338"/>
      <c r="E533" s="71"/>
      <c r="F533" s="341"/>
      <c r="G533" s="18" t="s">
        <v>157</v>
      </c>
      <c r="H533" s="25">
        <v>0</v>
      </c>
      <c r="I533" s="25">
        <v>0</v>
      </c>
      <c r="J533" s="20" t="s">
        <v>158</v>
      </c>
      <c r="K533" s="55" t="s">
        <v>16</v>
      </c>
      <c r="L533" s="14" t="s">
        <v>201</v>
      </c>
    </row>
    <row r="534" spans="2:15" s="8" customFormat="1" ht="10.199999999999999" x14ac:dyDescent="0.2">
      <c r="B534" s="343"/>
      <c r="C534" s="335"/>
      <c r="D534" s="338"/>
      <c r="E534" s="71"/>
      <c r="F534" s="341"/>
      <c r="G534" s="18" t="s">
        <v>159</v>
      </c>
      <c r="H534" s="25">
        <v>0</v>
      </c>
      <c r="I534" s="25">
        <v>0</v>
      </c>
      <c r="J534" s="12" t="s">
        <v>158</v>
      </c>
      <c r="K534" s="55" t="s">
        <v>16</v>
      </c>
      <c r="L534" s="14" t="s">
        <v>201</v>
      </c>
    </row>
    <row r="535" spans="2:15" s="8" customFormat="1" ht="10.199999999999999" x14ac:dyDescent="0.2">
      <c r="B535" s="343"/>
      <c r="C535" s="335"/>
      <c r="D535" s="338"/>
      <c r="E535" s="71"/>
      <c r="F535" s="341"/>
      <c r="G535" s="18" t="s">
        <v>160</v>
      </c>
      <c r="H535" s="25">
        <v>0</v>
      </c>
      <c r="I535" s="25">
        <v>0</v>
      </c>
      <c r="J535" s="12" t="s">
        <v>158</v>
      </c>
      <c r="K535" s="55" t="s">
        <v>16</v>
      </c>
      <c r="L535" s="14" t="s">
        <v>201</v>
      </c>
    </row>
    <row r="536" spans="2:15" s="8" customFormat="1" ht="10.199999999999999" x14ac:dyDescent="0.2">
      <c r="B536" s="343"/>
      <c r="C536" s="335"/>
      <c r="D536" s="338"/>
      <c r="E536" s="71"/>
      <c r="F536" s="341"/>
      <c r="G536" s="18" t="s">
        <v>161</v>
      </c>
      <c r="H536" s="25">
        <v>0</v>
      </c>
      <c r="I536" s="25">
        <v>0</v>
      </c>
      <c r="J536" s="12" t="s">
        <v>158</v>
      </c>
      <c r="K536" s="55" t="s">
        <v>16</v>
      </c>
      <c r="L536" s="14" t="s">
        <v>201</v>
      </c>
    </row>
    <row r="537" spans="2:15" s="8" customFormat="1" ht="10.199999999999999" x14ac:dyDescent="0.2">
      <c r="B537" s="343"/>
      <c r="C537" s="335"/>
      <c r="D537" s="338"/>
      <c r="E537" s="71"/>
      <c r="F537" s="341"/>
      <c r="G537" s="18" t="s">
        <v>162</v>
      </c>
      <c r="H537" s="25">
        <v>0</v>
      </c>
      <c r="I537" s="25">
        <v>0</v>
      </c>
      <c r="J537" s="12" t="s">
        <v>163</v>
      </c>
      <c r="K537" s="55" t="s">
        <v>16</v>
      </c>
      <c r="L537" s="14" t="s">
        <v>201</v>
      </c>
    </row>
    <row r="538" spans="2:15" s="8" customFormat="1" ht="10.199999999999999" x14ac:dyDescent="0.2">
      <c r="B538" s="343"/>
      <c r="C538" s="335"/>
      <c r="D538" s="338"/>
      <c r="E538" s="71"/>
      <c r="F538" s="341"/>
      <c r="G538" s="18" t="s">
        <v>164</v>
      </c>
      <c r="H538" s="25">
        <v>0</v>
      </c>
      <c r="I538" s="25">
        <v>0</v>
      </c>
      <c r="J538" s="12" t="s">
        <v>163</v>
      </c>
      <c r="K538" s="55" t="s">
        <v>16</v>
      </c>
      <c r="L538" s="55" t="s">
        <v>174</v>
      </c>
    </row>
    <row r="539" spans="2:15" s="8" customFormat="1" ht="10.199999999999999" x14ac:dyDescent="0.2">
      <c r="B539" s="343"/>
      <c r="C539" s="335"/>
      <c r="D539" s="338"/>
      <c r="E539" s="71"/>
      <c r="F539" s="341"/>
      <c r="G539" s="18" t="s">
        <v>165</v>
      </c>
      <c r="H539" s="25">
        <v>0</v>
      </c>
      <c r="I539" s="25">
        <v>0</v>
      </c>
      <c r="J539" s="12" t="s">
        <v>163</v>
      </c>
      <c r="K539" s="55" t="s">
        <v>16</v>
      </c>
      <c r="L539" s="55" t="s">
        <v>202</v>
      </c>
    </row>
    <row r="540" spans="2:15" s="8" customFormat="1" ht="10.199999999999999" x14ac:dyDescent="0.2">
      <c r="B540" s="343"/>
      <c r="C540" s="335"/>
      <c r="D540" s="338"/>
      <c r="E540" s="71"/>
      <c r="F540" s="341"/>
      <c r="G540" s="18" t="s">
        <v>166</v>
      </c>
      <c r="H540" s="40">
        <v>0</v>
      </c>
      <c r="I540" s="40">
        <v>0</v>
      </c>
      <c r="J540" s="22" t="s">
        <v>163</v>
      </c>
      <c r="K540" s="64" t="s">
        <v>16</v>
      </c>
      <c r="L540" s="14" t="s">
        <v>186</v>
      </c>
    </row>
    <row r="541" spans="2:15" s="8" customFormat="1" ht="10.8" thickBot="1" x14ac:dyDescent="0.25">
      <c r="B541" s="343"/>
      <c r="C541" s="336"/>
      <c r="D541" s="339"/>
      <c r="E541" s="81"/>
      <c r="F541" s="342"/>
      <c r="G541" s="331" t="s">
        <v>349</v>
      </c>
      <c r="H541" s="317"/>
      <c r="I541" s="313">
        <v>0</v>
      </c>
      <c r="J541" s="313" t="s">
        <v>350</v>
      </c>
      <c r="K541" s="313" t="s">
        <v>16</v>
      </c>
      <c r="L541" s="59" t="s">
        <v>186</v>
      </c>
    </row>
    <row r="542" spans="2:15" s="8" customFormat="1" ht="10.8" thickBot="1" x14ac:dyDescent="0.25">
      <c r="B542" s="344" t="s">
        <v>41</v>
      </c>
      <c r="C542" s="334"/>
      <c r="D542" s="340"/>
      <c r="E542" s="71"/>
      <c r="F542" s="340"/>
      <c r="G542" s="18" t="s">
        <v>207</v>
      </c>
      <c r="H542" s="48">
        <v>3.5</v>
      </c>
      <c r="I542" s="318">
        <v>3.5000000000000003E-2</v>
      </c>
      <c r="J542" s="20" t="s">
        <v>282</v>
      </c>
      <c r="K542" s="13" t="s">
        <v>16</v>
      </c>
      <c r="L542" s="14" t="s">
        <v>186</v>
      </c>
      <c r="O542" s="313"/>
    </row>
    <row r="543" spans="2:15" s="8" customFormat="1" ht="10.199999999999999" x14ac:dyDescent="0.2">
      <c r="B543" s="343"/>
      <c r="C543" s="335"/>
      <c r="D543" s="341"/>
      <c r="E543" s="71"/>
      <c r="F543" s="341"/>
      <c r="G543" s="18" t="s">
        <v>208</v>
      </c>
      <c r="H543" s="25" t="s">
        <v>209</v>
      </c>
      <c r="I543" s="67" t="s">
        <v>209</v>
      </c>
      <c r="J543" s="12" t="s">
        <v>282</v>
      </c>
      <c r="K543" s="55" t="s">
        <v>16</v>
      </c>
      <c r="L543" s="14" t="s">
        <v>186</v>
      </c>
    </row>
    <row r="544" spans="2:15" s="8" customFormat="1" ht="10.199999999999999" x14ac:dyDescent="0.2">
      <c r="B544" s="343"/>
      <c r="C544" s="335"/>
      <c r="D544" s="341"/>
      <c r="E544" s="71"/>
      <c r="F544" s="341"/>
      <c r="G544" s="18" t="s">
        <v>210</v>
      </c>
      <c r="H544" s="25">
        <v>2040</v>
      </c>
      <c r="I544" s="67">
        <v>2040</v>
      </c>
      <c r="J544" s="12" t="s">
        <v>282</v>
      </c>
      <c r="K544" s="55" t="s">
        <v>16</v>
      </c>
      <c r="L544" s="14" t="s">
        <v>186</v>
      </c>
    </row>
    <row r="545" spans="2:17" s="8" customFormat="1" ht="10.199999999999999" x14ac:dyDescent="0.2">
      <c r="B545" s="343"/>
      <c r="C545" s="335"/>
      <c r="D545" s="341"/>
      <c r="E545" s="71"/>
      <c r="F545" s="341"/>
      <c r="G545" s="18" t="s">
        <v>211</v>
      </c>
      <c r="H545" s="25">
        <v>2020</v>
      </c>
      <c r="I545" s="67">
        <v>2025</v>
      </c>
      <c r="J545" s="12" t="s">
        <v>282</v>
      </c>
      <c r="K545" s="55" t="s">
        <v>16</v>
      </c>
      <c r="L545" s="14" t="s">
        <v>186</v>
      </c>
    </row>
    <row r="546" spans="2:17" s="8" customFormat="1" ht="10.199999999999999" x14ac:dyDescent="0.2">
      <c r="B546" s="343"/>
      <c r="C546" s="335"/>
      <c r="D546" s="341"/>
      <c r="E546" s="71"/>
      <c r="F546" s="341"/>
      <c r="G546" s="18" t="s">
        <v>212</v>
      </c>
      <c r="H546" s="25">
        <v>0.12</v>
      </c>
      <c r="I546" s="67">
        <v>0.1</v>
      </c>
      <c r="J546" s="12" t="s">
        <v>151</v>
      </c>
      <c r="K546" s="55" t="s">
        <v>16</v>
      </c>
      <c r="L546" s="14" t="s">
        <v>186</v>
      </c>
      <c r="M546" s="36"/>
    </row>
    <row r="547" spans="2:17" s="8" customFormat="1" ht="10.8" thickBot="1" x14ac:dyDescent="0.25">
      <c r="B547" s="343"/>
      <c r="C547" s="335"/>
      <c r="D547" s="341"/>
      <c r="E547" s="81"/>
      <c r="F547" s="341"/>
      <c r="G547" s="18" t="s">
        <v>213</v>
      </c>
      <c r="H547" s="25">
        <v>0.12</v>
      </c>
      <c r="I547" s="67">
        <v>0.05</v>
      </c>
      <c r="J547" s="12" t="s">
        <v>151</v>
      </c>
      <c r="K547" s="55" t="s">
        <v>16</v>
      </c>
      <c r="L547" s="14" t="s">
        <v>186</v>
      </c>
      <c r="M547" s="36"/>
    </row>
    <row r="548" spans="2:17" s="8" customFormat="1" ht="10.199999999999999" x14ac:dyDescent="0.2">
      <c r="B548" s="343"/>
      <c r="C548" s="335"/>
      <c r="D548" s="341"/>
      <c r="E548" s="86"/>
      <c r="F548" s="341"/>
      <c r="G548" s="18" t="s">
        <v>214</v>
      </c>
      <c r="H548" s="25"/>
      <c r="I548" s="67">
        <v>2025</v>
      </c>
      <c r="J548" s="12" t="s">
        <v>282</v>
      </c>
      <c r="K548" s="55" t="s">
        <v>16</v>
      </c>
      <c r="L548" s="14"/>
      <c r="M548" s="36"/>
    </row>
    <row r="549" spans="2:17" s="8" customFormat="1" ht="20.399999999999999" x14ac:dyDescent="0.2">
      <c r="B549" s="343"/>
      <c r="C549" s="335"/>
      <c r="D549" s="341"/>
      <c r="E549" s="71"/>
      <c r="F549" s="341"/>
      <c r="G549" s="18" t="s">
        <v>215</v>
      </c>
      <c r="H549" s="25"/>
      <c r="I549" s="67" t="s">
        <v>216</v>
      </c>
      <c r="J549" s="12" t="s">
        <v>217</v>
      </c>
      <c r="K549" s="70" t="s">
        <v>344</v>
      </c>
      <c r="L549" s="14"/>
      <c r="M549" s="36"/>
    </row>
    <row r="550" spans="2:17" s="8" customFormat="1" ht="20.399999999999999" x14ac:dyDescent="0.2">
      <c r="B550" s="343"/>
      <c r="C550" s="335"/>
      <c r="D550" s="341"/>
      <c r="E550" s="71"/>
      <c r="F550" s="341"/>
      <c r="G550" s="18" t="s">
        <v>218</v>
      </c>
      <c r="H550" s="25"/>
      <c r="I550" s="67" t="s">
        <v>216</v>
      </c>
      <c r="J550" s="12" t="s">
        <v>217</v>
      </c>
      <c r="K550" s="70" t="s">
        <v>344</v>
      </c>
      <c r="L550" s="14"/>
      <c r="M550" s="36"/>
    </row>
    <row r="551" spans="2:17" s="8" customFormat="1" ht="10.199999999999999" x14ac:dyDescent="0.2">
      <c r="B551" s="343"/>
      <c r="C551" s="335"/>
      <c r="D551" s="341"/>
      <c r="E551" s="71"/>
      <c r="F551" s="341"/>
      <c r="G551" s="18" t="s">
        <v>219</v>
      </c>
      <c r="H551" s="25">
        <v>2060</v>
      </c>
      <c r="I551" s="67">
        <v>2040</v>
      </c>
      <c r="J551" s="12" t="s">
        <v>282</v>
      </c>
      <c r="K551" s="70" t="s">
        <v>16</v>
      </c>
      <c r="L551" s="14"/>
      <c r="M551" s="36"/>
    </row>
    <row r="552" spans="2:17" s="8" customFormat="1" ht="20.399999999999999" x14ac:dyDescent="0.2">
      <c r="B552" s="343"/>
      <c r="C552" s="335"/>
      <c r="D552" s="341"/>
      <c r="E552" s="71"/>
      <c r="F552" s="341"/>
      <c r="G552" s="18" t="s">
        <v>220</v>
      </c>
      <c r="H552" s="25"/>
      <c r="I552" s="67" t="s">
        <v>216</v>
      </c>
      <c r="J552" s="12" t="s">
        <v>217</v>
      </c>
      <c r="K552" s="70" t="s">
        <v>344</v>
      </c>
      <c r="L552" s="14"/>
      <c r="M552" s="36"/>
    </row>
    <row r="553" spans="2:17" s="8" customFormat="1" ht="20.399999999999999" x14ac:dyDescent="0.2">
      <c r="B553" s="343"/>
      <c r="C553" s="335"/>
      <c r="D553" s="341"/>
      <c r="E553" s="71"/>
      <c r="F553" s="341"/>
      <c r="G553" s="18" t="s">
        <v>221</v>
      </c>
      <c r="H553" s="25"/>
      <c r="I553" s="67" t="s">
        <v>216</v>
      </c>
      <c r="J553" s="12" t="s">
        <v>217</v>
      </c>
      <c r="K553" s="70" t="s">
        <v>344</v>
      </c>
      <c r="L553" s="14"/>
      <c r="M553" s="36"/>
    </row>
    <row r="554" spans="2:17" s="8" customFormat="1" ht="10.199999999999999" x14ac:dyDescent="0.2">
      <c r="B554" s="343"/>
      <c r="C554" s="335"/>
      <c r="D554" s="341"/>
      <c r="E554" s="71"/>
      <c r="F554" s="341"/>
      <c r="G554" s="18" t="s">
        <v>222</v>
      </c>
      <c r="H554" s="25"/>
      <c r="I554" s="67">
        <v>2065</v>
      </c>
      <c r="J554" s="12" t="s">
        <v>282</v>
      </c>
      <c r="K554" s="70" t="s">
        <v>16</v>
      </c>
      <c r="L554" s="14"/>
      <c r="M554" s="36"/>
    </row>
    <row r="555" spans="2:17" s="8" customFormat="1" ht="20.399999999999999" x14ac:dyDescent="0.2">
      <c r="B555" s="343"/>
      <c r="C555" s="335"/>
      <c r="D555" s="341"/>
      <c r="E555" s="71"/>
      <c r="F555" s="341"/>
      <c r="G555" s="18" t="s">
        <v>223</v>
      </c>
      <c r="H555" s="40"/>
      <c r="I555" s="67" t="s">
        <v>216</v>
      </c>
      <c r="J555" s="12" t="s">
        <v>217</v>
      </c>
      <c r="K555" s="70" t="s">
        <v>344</v>
      </c>
      <c r="L555" s="14"/>
      <c r="M555" s="36"/>
    </row>
    <row r="556" spans="2:17" s="8" customFormat="1" ht="20.399999999999999" x14ac:dyDescent="0.2">
      <c r="B556" s="343"/>
      <c r="C556" s="335"/>
      <c r="D556" s="341"/>
      <c r="E556" s="71"/>
      <c r="F556" s="341"/>
      <c r="G556" s="18" t="s">
        <v>224</v>
      </c>
      <c r="H556" s="40"/>
      <c r="I556" s="67" t="s">
        <v>216</v>
      </c>
      <c r="J556" s="12" t="s">
        <v>217</v>
      </c>
      <c r="K556" s="70" t="s">
        <v>344</v>
      </c>
      <c r="L556" s="14"/>
      <c r="M556" s="36"/>
    </row>
    <row r="557" spans="2:17" s="8" customFormat="1" ht="10.199999999999999" x14ac:dyDescent="0.2">
      <c r="B557" s="343"/>
      <c r="C557" s="335"/>
      <c r="D557" s="341"/>
      <c r="E557" s="71"/>
      <c r="F557" s="341"/>
      <c r="G557" s="18" t="s">
        <v>225</v>
      </c>
      <c r="H557" s="95"/>
      <c r="I557" s="96">
        <v>1.4999999999999999E-2</v>
      </c>
      <c r="J557" s="12" t="s">
        <v>217</v>
      </c>
      <c r="K557" s="70" t="s">
        <v>16</v>
      </c>
      <c r="L557" s="14"/>
      <c r="M557" s="36"/>
    </row>
    <row r="558" spans="2:17" x14ac:dyDescent="0.3">
      <c r="B558" s="343"/>
      <c r="C558" s="335"/>
      <c r="D558" s="341"/>
      <c r="E558" s="71"/>
      <c r="F558" s="341"/>
      <c r="G558" s="306" t="s">
        <v>226</v>
      </c>
      <c r="H558" s="25"/>
      <c r="I558" s="67" t="s">
        <v>216</v>
      </c>
      <c r="J558" s="12" t="s">
        <v>345</v>
      </c>
      <c r="K558" s="55" t="s">
        <v>346</v>
      </c>
      <c r="L558" s="14"/>
      <c r="M558" s="93"/>
      <c r="N558" s="8"/>
      <c r="O558" s="8"/>
      <c r="P558" s="8"/>
      <c r="Q558" s="8"/>
    </row>
    <row r="559" spans="2:17" s="8" customFormat="1" ht="10.199999999999999" x14ac:dyDescent="0.2">
      <c r="B559" s="343"/>
      <c r="C559" s="335"/>
      <c r="D559" s="341"/>
      <c r="E559" s="71"/>
      <c r="F559" s="341"/>
      <c r="G559" s="18" t="s">
        <v>227</v>
      </c>
      <c r="H559" s="25">
        <v>46597</v>
      </c>
      <c r="I559" s="237">
        <v>50249</v>
      </c>
      <c r="J559" s="12" t="s">
        <v>230</v>
      </c>
      <c r="K559" s="55" t="s">
        <v>16</v>
      </c>
      <c r="L559" s="14"/>
    </row>
    <row r="560" spans="2:17" s="8" customFormat="1" ht="10.8" thickBot="1" x14ac:dyDescent="0.25">
      <c r="B560" s="343"/>
      <c r="C560" s="335"/>
      <c r="D560" s="341"/>
      <c r="E560" s="71"/>
      <c r="F560" s="341"/>
      <c r="G560" s="271" t="s">
        <v>228</v>
      </c>
      <c r="H560" s="26">
        <v>16641.2</v>
      </c>
      <c r="I560" s="237">
        <v>17795.900000000001</v>
      </c>
      <c r="J560" s="12" t="s">
        <v>230</v>
      </c>
      <c r="K560" s="55" t="s">
        <v>16</v>
      </c>
      <c r="L560" s="14"/>
    </row>
    <row r="561" spans="2:12" s="8" customFormat="1" ht="10.199999999999999" x14ac:dyDescent="0.2">
      <c r="B561" s="343"/>
      <c r="C561" s="335"/>
      <c r="D561" s="341"/>
      <c r="E561" s="71"/>
      <c r="F561" s="341"/>
      <c r="G561" s="18" t="s">
        <v>229</v>
      </c>
      <c r="H561" s="23">
        <v>10957</v>
      </c>
      <c r="I561" s="238">
        <v>11886.7</v>
      </c>
      <c r="J561" s="20" t="s">
        <v>230</v>
      </c>
      <c r="K561" s="13" t="s">
        <v>16</v>
      </c>
      <c r="L561" s="14"/>
    </row>
    <row r="562" spans="2:12" s="8" customFormat="1" ht="10.199999999999999" x14ac:dyDescent="0.2">
      <c r="B562" s="343"/>
      <c r="C562" s="335"/>
      <c r="D562" s="341"/>
      <c r="E562" s="71"/>
      <c r="F562" s="341"/>
      <c r="G562" s="18" t="s">
        <v>231</v>
      </c>
      <c r="H562" s="25">
        <v>4238.2</v>
      </c>
      <c r="I562" s="237">
        <v>4604</v>
      </c>
      <c r="J562" s="12" t="s">
        <v>230</v>
      </c>
      <c r="K562" s="55" t="s">
        <v>16</v>
      </c>
      <c r="L562" s="14"/>
    </row>
    <row r="563" spans="2:12" s="8" customFormat="1" ht="10.199999999999999" x14ac:dyDescent="0.2">
      <c r="B563" s="343"/>
      <c r="C563" s="335"/>
      <c r="D563" s="341"/>
      <c r="E563" s="71"/>
      <c r="F563" s="341"/>
      <c r="G563" s="18" t="s">
        <v>232</v>
      </c>
      <c r="H563" s="25">
        <v>15</v>
      </c>
      <c r="I563" s="237">
        <v>15</v>
      </c>
      <c r="J563" s="12" t="s">
        <v>230</v>
      </c>
      <c r="K563" s="55" t="s">
        <v>16</v>
      </c>
      <c r="L563" s="14"/>
    </row>
    <row r="564" spans="2:12" s="8" customFormat="1" ht="10.199999999999999" x14ac:dyDescent="0.2">
      <c r="B564" s="343"/>
      <c r="C564" s="335"/>
      <c r="D564" s="341"/>
      <c r="E564" s="71"/>
      <c r="F564" s="341"/>
      <c r="G564" s="18" t="s">
        <v>233</v>
      </c>
      <c r="H564" s="25">
        <v>40500</v>
      </c>
      <c r="I564" s="237">
        <v>44024</v>
      </c>
      <c r="J564" s="12" t="s">
        <v>230</v>
      </c>
      <c r="K564" s="55" t="s">
        <v>16</v>
      </c>
      <c r="L564" s="55" t="s">
        <v>174</v>
      </c>
    </row>
    <row r="565" spans="2:12" s="8" customFormat="1" ht="10.199999999999999" x14ac:dyDescent="0.2">
      <c r="B565" s="343"/>
      <c r="C565" s="335"/>
      <c r="D565" s="341"/>
      <c r="E565" s="71"/>
      <c r="F565" s="341"/>
      <c r="G565" s="18" t="s">
        <v>234</v>
      </c>
      <c r="H565" s="25">
        <v>12200</v>
      </c>
      <c r="I565" s="237">
        <v>13261</v>
      </c>
      <c r="J565" s="12" t="s">
        <v>230</v>
      </c>
      <c r="K565" s="55" t="s">
        <v>16</v>
      </c>
      <c r="L565" s="14" t="s">
        <v>174</v>
      </c>
    </row>
    <row r="566" spans="2:12" ht="10.199999999999999" customHeight="1" x14ac:dyDescent="0.3">
      <c r="B566" s="343"/>
      <c r="C566" s="335"/>
      <c r="D566" s="341"/>
      <c r="E566" s="71"/>
      <c r="F566" s="341"/>
      <c r="G566" s="18" t="s">
        <v>235</v>
      </c>
      <c r="H566" s="25">
        <v>10600</v>
      </c>
      <c r="I566" s="237">
        <v>11522</v>
      </c>
      <c r="J566" s="12" t="s">
        <v>230</v>
      </c>
      <c r="K566" s="55" t="s">
        <v>16</v>
      </c>
      <c r="L566" s="14"/>
    </row>
    <row r="567" spans="2:12" ht="10.199999999999999" customHeight="1" x14ac:dyDescent="0.3">
      <c r="B567" s="343"/>
      <c r="C567" s="335"/>
      <c r="D567" s="341"/>
      <c r="E567" s="71"/>
      <c r="F567" s="341"/>
      <c r="G567" s="18" t="s">
        <v>236</v>
      </c>
      <c r="H567" s="25">
        <v>4200</v>
      </c>
      <c r="I567" s="237">
        <v>4565</v>
      </c>
      <c r="J567" s="12" t="s">
        <v>230</v>
      </c>
      <c r="K567" s="55" t="s">
        <v>16</v>
      </c>
      <c r="L567" s="14"/>
    </row>
    <row r="568" spans="2:12" ht="10.199999999999999" customHeight="1" x14ac:dyDescent="0.3">
      <c r="B568" s="343"/>
      <c r="C568" s="335"/>
      <c r="D568" s="341"/>
      <c r="E568" s="71"/>
      <c r="F568" s="341"/>
      <c r="G568" s="18" t="s">
        <v>237</v>
      </c>
      <c r="H568" s="25">
        <v>0</v>
      </c>
      <c r="I568" s="237">
        <v>0</v>
      </c>
      <c r="J568" s="12" t="s">
        <v>230</v>
      </c>
      <c r="K568" s="55" t="s">
        <v>16</v>
      </c>
      <c r="L568" s="14"/>
    </row>
    <row r="569" spans="2:12" ht="10.199999999999999" customHeight="1" x14ac:dyDescent="0.3">
      <c r="B569" s="343"/>
      <c r="C569" s="335"/>
      <c r="D569" s="341"/>
      <c r="E569" s="71"/>
      <c r="F569" s="341"/>
      <c r="G569" s="18" t="s">
        <v>238</v>
      </c>
      <c r="H569" s="98"/>
      <c r="I569" s="237" t="s">
        <v>239</v>
      </c>
      <c r="J569" s="12"/>
      <c r="K569" s="55" t="s">
        <v>240</v>
      </c>
      <c r="L569" s="14"/>
    </row>
    <row r="570" spans="2:12" ht="10.199999999999999" customHeight="1" x14ac:dyDescent="0.3">
      <c r="B570" s="343"/>
      <c r="C570" s="335"/>
      <c r="D570" s="341"/>
      <c r="E570" s="71"/>
      <c r="F570" s="341"/>
      <c r="G570" s="18" t="s">
        <v>241</v>
      </c>
      <c r="H570" s="98"/>
      <c r="I570" s="67" t="s">
        <v>242</v>
      </c>
      <c r="J570" s="12"/>
      <c r="K570" s="55" t="s">
        <v>240</v>
      </c>
      <c r="L570" s="14"/>
    </row>
    <row r="571" spans="2:12" ht="10.199999999999999" customHeight="1" x14ac:dyDescent="0.3">
      <c r="B571" s="343"/>
      <c r="C571" s="335"/>
      <c r="D571" s="341"/>
      <c r="E571" s="71"/>
      <c r="F571" s="341"/>
      <c r="G571" s="18" t="s">
        <v>243</v>
      </c>
      <c r="H571" s="98"/>
      <c r="I571" s="67" t="s">
        <v>167</v>
      </c>
      <c r="J571" s="12"/>
      <c r="K571" s="55" t="s">
        <v>240</v>
      </c>
      <c r="L571" s="14"/>
    </row>
    <row r="572" spans="2:12" ht="10.199999999999999" customHeight="1" x14ac:dyDescent="0.3">
      <c r="B572" s="343"/>
      <c r="C572" s="335"/>
      <c r="D572" s="341"/>
      <c r="E572" s="71"/>
      <c r="F572" s="341"/>
      <c r="G572" s="18" t="s">
        <v>244</v>
      </c>
      <c r="H572" s="98"/>
      <c r="I572" s="67">
        <v>1</v>
      </c>
      <c r="J572" s="12"/>
      <c r="K572" s="55" t="s">
        <v>245</v>
      </c>
      <c r="L572" s="14"/>
    </row>
    <row r="573" spans="2:12" ht="10.199999999999999" customHeight="1" thickBot="1" x14ac:dyDescent="0.35">
      <c r="B573" s="343"/>
      <c r="C573" s="335"/>
      <c r="D573" s="341"/>
      <c r="E573" s="81"/>
      <c r="F573" s="341"/>
      <c r="G573" s="18" t="s">
        <v>246</v>
      </c>
      <c r="H573" s="98"/>
      <c r="I573" s="67">
        <v>1</v>
      </c>
      <c r="J573" s="12"/>
      <c r="K573" s="55" t="s">
        <v>245</v>
      </c>
      <c r="L573" s="14"/>
    </row>
    <row r="574" spans="2:12" ht="10.199999999999999" customHeight="1" x14ac:dyDescent="0.3">
      <c r="B574" s="343"/>
      <c r="C574" s="335"/>
      <c r="D574" s="341"/>
      <c r="E574" s="332"/>
      <c r="F574" s="341"/>
      <c r="G574" s="18" t="s">
        <v>343</v>
      </c>
      <c r="H574" s="98"/>
      <c r="I574" s="67">
        <v>1.4</v>
      </c>
      <c r="J574" s="12"/>
      <c r="K574" s="55" t="s">
        <v>16</v>
      </c>
      <c r="L574" s="59"/>
    </row>
    <row r="575" spans="2:12" ht="10.199999999999999" customHeight="1" x14ac:dyDescent="0.3">
      <c r="B575" s="343"/>
      <c r="C575" s="335"/>
      <c r="D575" s="341"/>
      <c r="E575" s="333"/>
      <c r="F575" s="341"/>
      <c r="G575" s="18" t="s">
        <v>247</v>
      </c>
      <c r="H575" s="25">
        <v>1.21</v>
      </c>
      <c r="I575" s="67">
        <v>1.21</v>
      </c>
      <c r="J575" s="12"/>
      <c r="K575" s="55" t="s">
        <v>16</v>
      </c>
      <c r="L575" s="59"/>
    </row>
    <row r="576" spans="2:12" ht="10.199999999999999" customHeight="1" x14ac:dyDescent="0.3">
      <c r="B576" s="343"/>
      <c r="C576" s="335"/>
      <c r="D576" s="341"/>
      <c r="E576" s="333"/>
      <c r="F576" s="341"/>
      <c r="G576" s="18" t="s">
        <v>248</v>
      </c>
      <c r="H576" s="25">
        <v>1.3</v>
      </c>
      <c r="I576" s="67">
        <v>1.3</v>
      </c>
      <c r="J576" s="12"/>
      <c r="K576" s="55" t="s">
        <v>16</v>
      </c>
      <c r="L576" s="59"/>
    </row>
    <row r="577" spans="2:22" ht="10.199999999999999" customHeight="1" x14ac:dyDescent="0.3">
      <c r="B577" s="343"/>
      <c r="C577" s="335"/>
      <c r="D577" s="341"/>
      <c r="E577" s="333"/>
      <c r="F577" s="341"/>
      <c r="G577" s="18" t="s">
        <v>249</v>
      </c>
      <c r="H577" s="25"/>
      <c r="I577" s="67" t="s">
        <v>216</v>
      </c>
      <c r="J577" s="4"/>
      <c r="K577" s="319" t="s">
        <v>342</v>
      </c>
      <c r="L577" s="59"/>
    </row>
    <row r="578" spans="2:22" ht="10.199999999999999" customHeight="1" thickBot="1" x14ac:dyDescent="0.35">
      <c r="B578" s="345"/>
      <c r="C578" s="336"/>
      <c r="D578" s="342"/>
      <c r="E578" s="333"/>
      <c r="F578" s="342"/>
      <c r="G578" s="19" t="s">
        <v>250</v>
      </c>
      <c r="H578" s="26">
        <v>6</v>
      </c>
      <c r="I578" s="89">
        <v>6</v>
      </c>
      <c r="J578" s="15" t="s">
        <v>251</v>
      </c>
      <c r="K578" s="60" t="s">
        <v>16</v>
      </c>
      <c r="L578" s="59"/>
    </row>
    <row r="579" spans="2:22" ht="10.199999999999999" customHeight="1" x14ac:dyDescent="0.3">
      <c r="B579"/>
      <c r="C579"/>
      <c r="D579"/>
      <c r="E579"/>
      <c r="F579"/>
      <c r="G579"/>
      <c r="H579" s="3"/>
      <c r="I579" s="308"/>
      <c r="J579"/>
      <c r="K579"/>
      <c r="L579" s="59"/>
    </row>
    <row r="580" spans="2:22" ht="10.199999999999999" customHeight="1" x14ac:dyDescent="0.3">
      <c r="B580"/>
      <c r="C580"/>
      <c r="D580"/>
      <c r="E580"/>
      <c r="F580"/>
      <c r="G580"/>
      <c r="H580" s="3"/>
      <c r="I580" s="308"/>
      <c r="J580"/>
      <c r="K580"/>
      <c r="L580" s="59"/>
    </row>
    <row r="581" spans="2:22" x14ac:dyDescent="0.3">
      <c r="B581"/>
      <c r="C581"/>
      <c r="D581"/>
      <c r="E581"/>
      <c r="F581"/>
      <c r="G581"/>
      <c r="H581" s="3"/>
      <c r="I581" s="308"/>
      <c r="J581"/>
      <c r="K581"/>
      <c r="L581" s="59"/>
    </row>
    <row r="582" spans="2:22" x14ac:dyDescent="0.3">
      <c r="B582"/>
      <c r="C582"/>
      <c r="D582"/>
      <c r="E582"/>
      <c r="F582"/>
      <c r="G582"/>
      <c r="H582" s="3"/>
      <c r="I582" s="308"/>
      <c r="J582"/>
      <c r="K582"/>
      <c r="L582" s="59"/>
    </row>
    <row r="583" spans="2:22" ht="10.199999999999999" customHeight="1" x14ac:dyDescent="0.3">
      <c r="B583"/>
      <c r="C583"/>
      <c r="D583"/>
      <c r="E583"/>
      <c r="F583"/>
      <c r="G583"/>
      <c r="H583" s="3"/>
      <c r="I583" s="308"/>
      <c r="J583"/>
      <c r="K583"/>
      <c r="L583" s="94"/>
    </row>
    <row r="584" spans="2:22" x14ac:dyDescent="0.3">
      <c r="B584"/>
      <c r="C584"/>
      <c r="D584"/>
      <c r="E584"/>
      <c r="F584"/>
      <c r="G584"/>
      <c r="H584" s="3"/>
      <c r="I584" s="308"/>
      <c r="J584"/>
      <c r="K584"/>
      <c r="L584" s="94"/>
    </row>
    <row r="585" spans="2:22" x14ac:dyDescent="0.3">
      <c r="B585"/>
      <c r="C585"/>
      <c r="D585"/>
      <c r="E585"/>
      <c r="F585"/>
      <c r="G585"/>
      <c r="H585" s="3"/>
      <c r="I585" s="308"/>
      <c r="J585"/>
      <c r="K585"/>
      <c r="L585" s="59"/>
    </row>
    <row r="586" spans="2:22" ht="10.199999999999999" customHeight="1" x14ac:dyDescent="0.3">
      <c r="B586"/>
      <c r="C586"/>
      <c r="D586"/>
      <c r="E586"/>
      <c r="F586"/>
      <c r="G586"/>
      <c r="H586" s="3"/>
      <c r="I586" s="308"/>
      <c r="J586"/>
      <c r="K586"/>
      <c r="L586" s="59"/>
    </row>
    <row r="587" spans="2:22" x14ac:dyDescent="0.3">
      <c r="B587"/>
      <c r="C587"/>
      <c r="D587"/>
      <c r="E587"/>
      <c r="F587"/>
      <c r="G587"/>
      <c r="H587" s="3"/>
      <c r="I587" s="308"/>
      <c r="J587"/>
      <c r="K587"/>
      <c r="L587" s="59"/>
    </row>
    <row r="588" spans="2:22" x14ac:dyDescent="0.3">
      <c r="B588"/>
      <c r="C588"/>
      <c r="D588"/>
      <c r="E588"/>
      <c r="F588"/>
      <c r="G588"/>
      <c r="H588" s="3"/>
      <c r="I588" s="308"/>
      <c r="J588"/>
      <c r="K588"/>
      <c r="L588" s="59"/>
      <c r="V588" s="8"/>
    </row>
    <row r="589" spans="2:22" ht="10.199999999999999" customHeight="1" x14ac:dyDescent="0.3">
      <c r="B589"/>
      <c r="C589"/>
      <c r="D589"/>
      <c r="E589"/>
      <c r="F589"/>
      <c r="G589"/>
      <c r="H589" s="3"/>
      <c r="I589" s="308"/>
      <c r="J589"/>
      <c r="K589"/>
      <c r="L589" s="59"/>
      <c r="V589" s="8"/>
    </row>
    <row r="590" spans="2:22" ht="10.199999999999999" customHeight="1" x14ac:dyDescent="0.3">
      <c r="B590"/>
      <c r="C590"/>
      <c r="D590"/>
      <c r="E590"/>
      <c r="F590"/>
      <c r="G590"/>
      <c r="H590" s="3"/>
      <c r="I590" s="308"/>
      <c r="J590"/>
      <c r="K590"/>
      <c r="L590" s="59"/>
      <c r="V590" s="8"/>
    </row>
    <row r="591" spans="2:22" ht="10.199999999999999" customHeight="1" x14ac:dyDescent="0.3">
      <c r="B591"/>
      <c r="C591"/>
      <c r="D591"/>
      <c r="E591"/>
      <c r="F591"/>
      <c r="G591"/>
      <c r="H591" s="3"/>
      <c r="I591" s="308"/>
      <c r="J591"/>
      <c r="K591"/>
      <c r="L591" s="59"/>
      <c r="V591" s="8"/>
    </row>
    <row r="592" spans="2:22" ht="10.199999999999999" customHeight="1" x14ac:dyDescent="0.3">
      <c r="B592"/>
      <c r="C592"/>
      <c r="D592"/>
      <c r="E592"/>
      <c r="F592"/>
      <c r="G592"/>
      <c r="H592" s="3"/>
      <c r="I592" s="308"/>
      <c r="J592"/>
      <c r="K592"/>
      <c r="L592" s="59"/>
      <c r="V592" s="97"/>
    </row>
    <row r="593" spans="2:22" ht="10.199999999999999" customHeight="1" x14ac:dyDescent="0.3">
      <c r="B593"/>
      <c r="C593"/>
      <c r="D593"/>
      <c r="E593"/>
      <c r="F593"/>
      <c r="G593"/>
      <c r="H593" s="3"/>
      <c r="I593" s="308"/>
      <c r="J593"/>
      <c r="K593"/>
      <c r="L593" s="14"/>
      <c r="V593" s="97"/>
    </row>
    <row r="594" spans="2:22" ht="10.199999999999999" customHeight="1" x14ac:dyDescent="0.3">
      <c r="B594"/>
      <c r="C594"/>
      <c r="D594"/>
      <c r="E594"/>
      <c r="F594"/>
      <c r="G594"/>
      <c r="H594" s="3"/>
      <c r="I594" s="308"/>
      <c r="J594"/>
      <c r="K594"/>
      <c r="L594" s="14"/>
      <c r="V594" s="97"/>
    </row>
    <row r="595" spans="2:22" ht="10.199999999999999" customHeight="1" x14ac:dyDescent="0.3">
      <c r="B595"/>
      <c r="C595"/>
      <c r="D595"/>
      <c r="E595"/>
      <c r="F595"/>
      <c r="G595"/>
      <c r="H595" s="3"/>
      <c r="I595" s="308"/>
      <c r="J595"/>
      <c r="K595"/>
      <c r="L595" s="14"/>
      <c r="V595" s="97"/>
    </row>
    <row r="596" spans="2:22" ht="10.199999999999999" customHeight="1" x14ac:dyDescent="0.3">
      <c r="B596"/>
      <c r="C596"/>
      <c r="D596"/>
      <c r="E596"/>
      <c r="F596"/>
      <c r="G596"/>
      <c r="H596" s="3"/>
      <c r="I596" s="308"/>
      <c r="J596"/>
      <c r="K596"/>
      <c r="L596" s="14"/>
    </row>
    <row r="597" spans="2:22" ht="10.199999999999999" customHeight="1" x14ac:dyDescent="0.3">
      <c r="B597"/>
      <c r="C597"/>
      <c r="D597"/>
      <c r="E597"/>
      <c r="F597"/>
      <c r="G597"/>
      <c r="H597" s="3"/>
      <c r="I597" s="308"/>
      <c r="J597"/>
      <c r="K597"/>
      <c r="L597" s="14"/>
    </row>
    <row r="598" spans="2:22" ht="10.199999999999999" customHeight="1" x14ac:dyDescent="0.3">
      <c r="B598"/>
      <c r="C598"/>
      <c r="D598"/>
      <c r="E598"/>
      <c r="F598"/>
      <c r="G598"/>
      <c r="H598" s="3"/>
      <c r="I598" s="308"/>
      <c r="J598"/>
      <c r="K598"/>
      <c r="L598" s="14"/>
    </row>
    <row r="599" spans="2:22" ht="10.199999999999999" customHeight="1" x14ac:dyDescent="0.3">
      <c r="B599"/>
      <c r="C599"/>
      <c r="D599"/>
      <c r="E599"/>
      <c r="F599"/>
      <c r="G599"/>
      <c r="H599" s="3"/>
      <c r="I599" s="308"/>
      <c r="J599"/>
      <c r="K599"/>
      <c r="L599" s="14"/>
    </row>
    <row r="600" spans="2:22" ht="10.199999999999999" customHeight="1" x14ac:dyDescent="0.3">
      <c r="B600"/>
      <c r="C600"/>
      <c r="D600"/>
      <c r="E600"/>
      <c r="F600"/>
      <c r="G600"/>
      <c r="H600" s="3"/>
      <c r="I600" s="308"/>
      <c r="J600"/>
      <c r="K600"/>
      <c r="L600" s="14"/>
    </row>
    <row r="601" spans="2:22" ht="10.199999999999999" customHeight="1" x14ac:dyDescent="0.3">
      <c r="B601"/>
      <c r="C601"/>
      <c r="D601"/>
      <c r="E601"/>
      <c r="F601"/>
      <c r="G601"/>
      <c r="H601" s="3"/>
      <c r="I601" s="308"/>
      <c r="J601"/>
      <c r="K601"/>
      <c r="L601" s="14"/>
    </row>
    <row r="602" spans="2:22" ht="10.199999999999999" customHeight="1" x14ac:dyDescent="0.3">
      <c r="B602"/>
      <c r="C602"/>
      <c r="D602"/>
      <c r="E602"/>
      <c r="F602"/>
      <c r="G602"/>
      <c r="H602" s="3"/>
      <c r="I602" s="308"/>
      <c r="J602"/>
      <c r="K602"/>
      <c r="L602" s="14"/>
    </row>
    <row r="603" spans="2:22" ht="10.199999999999999" customHeight="1" x14ac:dyDescent="0.3">
      <c r="B603"/>
      <c r="C603"/>
      <c r="D603"/>
      <c r="E603"/>
      <c r="F603"/>
      <c r="G603"/>
      <c r="H603" s="3"/>
      <c r="I603" s="308"/>
      <c r="J603"/>
      <c r="K603"/>
      <c r="L603" s="14"/>
    </row>
    <row r="604" spans="2:22" ht="10.199999999999999" customHeight="1" x14ac:dyDescent="0.3">
      <c r="B604"/>
      <c r="C604"/>
      <c r="D604"/>
      <c r="E604"/>
      <c r="F604"/>
      <c r="G604"/>
      <c r="H604" s="3"/>
      <c r="I604" s="308"/>
      <c r="J604"/>
      <c r="K604"/>
      <c r="L604" s="14"/>
    </row>
    <row r="605" spans="2:22" ht="10.199999999999999" customHeight="1" x14ac:dyDescent="0.3">
      <c r="B605"/>
      <c r="C605"/>
      <c r="D605"/>
      <c r="E605"/>
      <c r="F605"/>
      <c r="G605"/>
      <c r="H605" s="3"/>
      <c r="I605" s="308"/>
      <c r="J605"/>
      <c r="K605"/>
      <c r="L605" s="14"/>
    </row>
    <row r="606" spans="2:22" ht="10.199999999999999" customHeight="1" x14ac:dyDescent="0.3">
      <c r="B606"/>
      <c r="C606"/>
      <c r="D606"/>
      <c r="E606"/>
      <c r="F606"/>
      <c r="G606"/>
      <c r="H606" s="3"/>
      <c r="I606" s="308"/>
      <c r="J606"/>
      <c r="K606"/>
      <c r="L606" s="14"/>
    </row>
    <row r="607" spans="2:22" ht="10.199999999999999" customHeight="1" x14ac:dyDescent="0.3">
      <c r="B607"/>
      <c r="C607"/>
      <c r="D607"/>
      <c r="E607"/>
      <c r="F607"/>
      <c r="G607"/>
      <c r="H607" s="3"/>
      <c r="I607" s="308"/>
      <c r="J607"/>
      <c r="K607"/>
      <c r="L607" s="14"/>
    </row>
    <row r="608" spans="2:22" ht="10.199999999999999" customHeight="1" x14ac:dyDescent="0.3">
      <c r="B608"/>
      <c r="C608"/>
      <c r="D608"/>
      <c r="E608"/>
      <c r="F608"/>
      <c r="G608"/>
      <c r="H608" s="3"/>
      <c r="I608" s="308"/>
      <c r="J608"/>
      <c r="K608"/>
      <c r="L608" s="14"/>
    </row>
    <row r="609" spans="2:12" x14ac:dyDescent="0.3">
      <c r="B609"/>
      <c r="C609"/>
      <c r="D609"/>
      <c r="E609"/>
      <c r="F609"/>
      <c r="G609"/>
      <c r="H609" s="3"/>
      <c r="I609" s="308"/>
      <c r="J609"/>
      <c r="K609"/>
      <c r="L609" s="99"/>
    </row>
    <row r="610" spans="2:12" ht="10.199999999999999" customHeight="1" x14ac:dyDescent="0.3">
      <c r="B610"/>
      <c r="C610"/>
      <c r="D610"/>
      <c r="E610"/>
      <c r="F610"/>
      <c r="G610"/>
      <c r="H610" s="3"/>
      <c r="I610" s="308"/>
      <c r="J610"/>
      <c r="K610"/>
      <c r="L610" s="99"/>
    </row>
    <row r="611" spans="2:12" x14ac:dyDescent="0.3">
      <c r="B611"/>
      <c r="C611"/>
      <c r="D611"/>
      <c r="E611"/>
      <c r="F611"/>
      <c r="G611"/>
      <c r="H611" s="3"/>
      <c r="I611" s="308"/>
      <c r="J611"/>
      <c r="K611"/>
      <c r="L611"/>
    </row>
    <row r="612" spans="2:12" x14ac:dyDescent="0.3">
      <c r="B612"/>
      <c r="C612"/>
      <c r="D612"/>
      <c r="E612"/>
      <c r="F612"/>
      <c r="G612"/>
      <c r="H612" s="3"/>
      <c r="I612" s="308"/>
      <c r="J612"/>
      <c r="K612"/>
      <c r="L612"/>
    </row>
    <row r="613" spans="2:12" x14ac:dyDescent="0.3">
      <c r="B613"/>
      <c r="C613"/>
      <c r="D613"/>
      <c r="E613"/>
      <c r="F613"/>
      <c r="G613"/>
      <c r="H613" s="3"/>
      <c r="I613" s="308"/>
      <c r="J613"/>
      <c r="K613"/>
      <c r="L613"/>
    </row>
    <row r="614" spans="2:12" x14ac:dyDescent="0.3">
      <c r="B614"/>
      <c r="C614"/>
      <c r="D614"/>
      <c r="E614"/>
      <c r="F614"/>
      <c r="G614"/>
      <c r="H614" s="3"/>
      <c r="I614" s="308"/>
      <c r="J614"/>
      <c r="K614"/>
      <c r="L614"/>
    </row>
    <row r="615" spans="2:12" x14ac:dyDescent="0.3">
      <c r="B615"/>
      <c r="C615"/>
      <c r="D615"/>
      <c r="E615"/>
      <c r="F615"/>
      <c r="G615"/>
      <c r="H615" s="3"/>
      <c r="I615" s="308"/>
      <c r="J615"/>
      <c r="K615"/>
      <c r="L615"/>
    </row>
    <row r="616" spans="2:12" x14ac:dyDescent="0.3">
      <c r="B616" s="3"/>
      <c r="G616" s="3"/>
      <c r="H616" s="3"/>
      <c r="I616" s="308"/>
      <c r="J616"/>
      <c r="K616"/>
      <c r="L616"/>
    </row>
    <row r="617" spans="2:12" x14ac:dyDescent="0.3">
      <c r="B617" s="3"/>
      <c r="G617" s="3"/>
      <c r="H617" s="3"/>
      <c r="I617" s="308"/>
      <c r="J617"/>
      <c r="K617"/>
      <c r="L617"/>
    </row>
    <row r="618" spans="2:12" x14ac:dyDescent="0.3">
      <c r="B618" s="3"/>
      <c r="G618" s="3"/>
      <c r="H618" s="3"/>
      <c r="I618" s="308"/>
      <c r="J618"/>
      <c r="K618"/>
      <c r="L618"/>
    </row>
    <row r="619" spans="2:12" x14ac:dyDescent="0.3">
      <c r="B619" s="3"/>
      <c r="G619" s="3"/>
      <c r="H619" s="3"/>
      <c r="I619" s="308"/>
      <c r="J619"/>
      <c r="K619"/>
      <c r="L619"/>
    </row>
    <row r="620" spans="2:12" x14ac:dyDescent="0.3">
      <c r="B620" s="3"/>
      <c r="G620" s="3"/>
      <c r="H620" s="3"/>
      <c r="I620" s="308"/>
      <c r="J620"/>
      <c r="K620"/>
      <c r="L620"/>
    </row>
    <row r="621" spans="2:12" x14ac:dyDescent="0.3">
      <c r="B621" s="3"/>
      <c r="G621" s="3"/>
      <c r="H621" s="3"/>
      <c r="I621" s="308"/>
      <c r="J621"/>
      <c r="K621"/>
      <c r="L621"/>
    </row>
    <row r="622" spans="2:12" x14ac:dyDescent="0.3">
      <c r="B622" s="3"/>
      <c r="G622" s="3"/>
      <c r="H622" s="3"/>
      <c r="I622" s="308"/>
      <c r="J622"/>
      <c r="K622"/>
      <c r="L622"/>
    </row>
    <row r="623" spans="2:12" x14ac:dyDescent="0.3">
      <c r="B623" s="3"/>
      <c r="G623" s="3"/>
      <c r="H623" s="3"/>
      <c r="I623" s="308"/>
      <c r="J623"/>
      <c r="K623"/>
      <c r="L623"/>
    </row>
    <row r="624" spans="2:12" x14ac:dyDescent="0.3">
      <c r="B624" s="3"/>
      <c r="G624" s="3"/>
      <c r="H624" s="3"/>
      <c r="I624" s="308"/>
      <c r="J624"/>
      <c r="K624"/>
      <c r="L624"/>
    </row>
    <row r="625" spans="2:12" x14ac:dyDescent="0.3">
      <c r="B625" s="3"/>
      <c r="G625" s="3"/>
      <c r="H625" s="3"/>
      <c r="I625" s="308"/>
      <c r="J625"/>
      <c r="K625"/>
      <c r="L625"/>
    </row>
    <row r="626" spans="2:12" x14ac:dyDescent="0.3">
      <c r="B626" s="3"/>
      <c r="G626" s="3"/>
      <c r="H626" s="3"/>
      <c r="I626" s="308"/>
      <c r="J626"/>
      <c r="K626"/>
      <c r="L626"/>
    </row>
    <row r="627" spans="2:12" x14ac:dyDescent="0.3">
      <c r="B627" s="3"/>
      <c r="G627" s="3"/>
      <c r="H627" s="3"/>
      <c r="I627" s="308"/>
      <c r="J627"/>
      <c r="K627"/>
      <c r="L627"/>
    </row>
    <row r="628" spans="2:12" x14ac:dyDescent="0.3">
      <c r="B628" s="3"/>
      <c r="G628" s="3"/>
      <c r="H628" s="3"/>
      <c r="I628" s="308"/>
      <c r="J628"/>
      <c r="K628"/>
      <c r="L628"/>
    </row>
    <row r="629" spans="2:12" x14ac:dyDescent="0.3">
      <c r="B629" s="3"/>
      <c r="G629" s="3"/>
      <c r="H629" s="3"/>
      <c r="I629" s="308"/>
      <c r="J629"/>
      <c r="K629"/>
      <c r="L629"/>
    </row>
    <row r="630" spans="2:12" x14ac:dyDescent="0.3">
      <c r="B630" s="3"/>
      <c r="G630" s="3"/>
      <c r="H630" s="3"/>
      <c r="I630" s="308"/>
      <c r="J630"/>
      <c r="K630"/>
      <c r="L630"/>
    </row>
    <row r="631" spans="2:12" x14ac:dyDescent="0.3">
      <c r="B631" s="3"/>
      <c r="G631" s="3"/>
      <c r="H631" s="3"/>
      <c r="I631" s="308"/>
      <c r="J631"/>
      <c r="K631"/>
      <c r="L631"/>
    </row>
    <row r="632" spans="2:12" x14ac:dyDescent="0.3">
      <c r="B632" s="3"/>
      <c r="G632" s="3"/>
      <c r="H632" s="3"/>
      <c r="I632" s="308"/>
      <c r="J632"/>
      <c r="K632"/>
      <c r="L632"/>
    </row>
    <row r="633" spans="2:12" x14ac:dyDescent="0.3">
      <c r="B633" s="3"/>
      <c r="G633" s="3"/>
      <c r="H633" s="3"/>
      <c r="I633" s="308"/>
      <c r="J633"/>
      <c r="K633"/>
      <c r="L633"/>
    </row>
    <row r="634" spans="2:12" x14ac:dyDescent="0.3">
      <c r="B634" s="3"/>
      <c r="G634" s="3"/>
      <c r="H634" s="3"/>
      <c r="I634" s="308"/>
      <c r="J634"/>
      <c r="K634"/>
      <c r="L634"/>
    </row>
    <row r="635" spans="2:12" x14ac:dyDescent="0.3">
      <c r="B635" s="3"/>
      <c r="G635" s="3"/>
      <c r="H635" s="3"/>
      <c r="I635" s="308"/>
      <c r="J635"/>
      <c r="K635"/>
      <c r="L635"/>
    </row>
    <row r="636" spans="2:12" x14ac:dyDescent="0.3">
      <c r="B636" s="3"/>
      <c r="G636" s="3"/>
      <c r="H636" s="3"/>
      <c r="I636" s="308"/>
      <c r="J636"/>
      <c r="K636"/>
      <c r="L636"/>
    </row>
    <row r="637" spans="2:12" x14ac:dyDescent="0.3">
      <c r="B637" s="3"/>
      <c r="G637" s="3"/>
      <c r="H637" s="3"/>
      <c r="I637" s="308"/>
      <c r="J637"/>
      <c r="K637"/>
      <c r="L637"/>
    </row>
    <row r="638" spans="2:12" x14ac:dyDescent="0.3">
      <c r="B638" s="3"/>
      <c r="G638" s="3"/>
      <c r="H638" s="3"/>
      <c r="I638" s="308"/>
      <c r="J638"/>
      <c r="K638"/>
      <c r="L638"/>
    </row>
    <row r="639" spans="2:12" x14ac:dyDescent="0.3">
      <c r="B639" s="3"/>
      <c r="G639" s="3"/>
      <c r="H639" s="3"/>
      <c r="I639" s="308"/>
      <c r="J639"/>
      <c r="K639"/>
      <c r="L639"/>
    </row>
    <row r="640" spans="2:12" x14ac:dyDescent="0.3">
      <c r="B640" s="3"/>
      <c r="G640" s="3"/>
      <c r="H640" s="3"/>
      <c r="I640" s="308"/>
      <c r="J640"/>
      <c r="K640"/>
      <c r="L640"/>
    </row>
    <row r="641" spans="2:12" x14ac:dyDescent="0.3">
      <c r="B641" s="3"/>
      <c r="G641" s="3"/>
      <c r="H641" s="3"/>
      <c r="I641" s="308"/>
      <c r="J641"/>
      <c r="K641"/>
      <c r="L641"/>
    </row>
    <row r="642" spans="2:12" x14ac:dyDescent="0.3">
      <c r="B642" s="3"/>
      <c r="G642" s="3"/>
      <c r="H642" s="3"/>
      <c r="I642" s="308"/>
      <c r="J642"/>
      <c r="K642"/>
      <c r="L642"/>
    </row>
    <row r="643" spans="2:12" x14ac:dyDescent="0.3">
      <c r="B643" s="3"/>
      <c r="G643" s="3"/>
      <c r="H643" s="3"/>
      <c r="I643" s="308"/>
      <c r="J643"/>
      <c r="K643"/>
      <c r="L643"/>
    </row>
    <row r="644" spans="2:12" x14ac:dyDescent="0.3">
      <c r="B644" s="3"/>
      <c r="G644" s="3"/>
      <c r="H644" s="3"/>
      <c r="I644" s="308"/>
      <c r="J644"/>
      <c r="K644"/>
      <c r="L644"/>
    </row>
    <row r="645" spans="2:12" x14ac:dyDescent="0.3">
      <c r="B645" s="3"/>
      <c r="G645" s="3"/>
      <c r="H645" s="3"/>
      <c r="I645" s="308"/>
      <c r="J645"/>
      <c r="K645"/>
      <c r="L645"/>
    </row>
    <row r="646" spans="2:12" x14ac:dyDescent="0.3">
      <c r="B646" s="3"/>
      <c r="G646" s="3"/>
      <c r="H646" s="3"/>
      <c r="I646" s="308"/>
      <c r="J646"/>
      <c r="K646"/>
      <c r="L646"/>
    </row>
    <row r="647" spans="2:12" x14ac:dyDescent="0.3">
      <c r="B647" s="3"/>
      <c r="G647" s="3"/>
      <c r="H647" s="3"/>
      <c r="I647" s="308"/>
      <c r="J647"/>
      <c r="K647"/>
      <c r="L647"/>
    </row>
    <row r="648" spans="2:12" x14ac:dyDescent="0.3">
      <c r="B648" s="3"/>
      <c r="G648" s="3"/>
      <c r="H648" s="3"/>
      <c r="I648" s="308"/>
      <c r="J648"/>
      <c r="K648"/>
      <c r="L648"/>
    </row>
    <row r="649" spans="2:12" x14ac:dyDescent="0.3">
      <c r="B649" s="3"/>
      <c r="G649" s="3"/>
      <c r="H649" s="3"/>
      <c r="I649" s="308"/>
      <c r="J649"/>
      <c r="K649"/>
      <c r="L649"/>
    </row>
    <row r="650" spans="2:12" x14ac:dyDescent="0.3">
      <c r="B650" s="3"/>
      <c r="G650" s="3"/>
      <c r="H650" s="3"/>
      <c r="I650" s="308"/>
      <c r="J650"/>
      <c r="K650"/>
      <c r="L650"/>
    </row>
    <row r="651" spans="2:12" x14ac:dyDescent="0.3">
      <c r="B651" s="3"/>
      <c r="G651" s="3"/>
      <c r="H651" s="3"/>
      <c r="I651" s="308"/>
      <c r="J651"/>
      <c r="K651"/>
      <c r="L651"/>
    </row>
    <row r="652" spans="2:12" x14ac:dyDescent="0.3">
      <c r="B652" s="3"/>
      <c r="G652" s="3"/>
      <c r="H652" s="3"/>
      <c r="I652" s="308"/>
      <c r="J652"/>
      <c r="K652"/>
      <c r="L652"/>
    </row>
    <row r="653" spans="2:12" x14ac:dyDescent="0.3">
      <c r="B653" s="3"/>
      <c r="G653" s="3"/>
      <c r="H653" s="3"/>
      <c r="I653" s="308"/>
      <c r="J653"/>
      <c r="K653"/>
      <c r="L653"/>
    </row>
    <row r="654" spans="2:12" x14ac:dyDescent="0.3">
      <c r="B654" s="3"/>
      <c r="G654" s="3"/>
      <c r="H654" s="3"/>
      <c r="I654" s="308"/>
      <c r="J654"/>
      <c r="K654"/>
      <c r="L654"/>
    </row>
    <row r="655" spans="2:12" x14ac:dyDescent="0.3">
      <c r="B655" s="3"/>
      <c r="G655" s="3"/>
      <c r="H655" s="3"/>
      <c r="I655" s="308"/>
      <c r="J655"/>
      <c r="K655"/>
      <c r="L655"/>
    </row>
    <row r="656" spans="2:12" x14ac:dyDescent="0.3">
      <c r="B656" s="3"/>
      <c r="G656" s="3"/>
      <c r="H656" s="3"/>
      <c r="I656" s="308"/>
      <c r="J656"/>
      <c r="K656"/>
      <c r="L656"/>
    </row>
    <row r="657" spans="2:12" x14ac:dyDescent="0.3">
      <c r="B657" s="3"/>
      <c r="G657" s="3"/>
      <c r="H657" s="3"/>
      <c r="I657" s="308"/>
      <c r="J657"/>
      <c r="K657"/>
      <c r="L657"/>
    </row>
    <row r="658" spans="2:12" x14ac:dyDescent="0.3">
      <c r="B658" s="3"/>
      <c r="G658" s="3"/>
      <c r="H658" s="3"/>
      <c r="I658" s="308"/>
      <c r="J658"/>
      <c r="K658"/>
      <c r="L658"/>
    </row>
    <row r="659" spans="2:12" x14ac:dyDescent="0.3">
      <c r="B659" s="3"/>
      <c r="G659" s="3"/>
      <c r="H659" s="3"/>
      <c r="I659" s="308"/>
      <c r="J659"/>
      <c r="K659"/>
      <c r="L659"/>
    </row>
    <row r="660" spans="2:12" x14ac:dyDescent="0.3">
      <c r="B660" s="3"/>
      <c r="G660" s="3"/>
      <c r="H660" s="3"/>
      <c r="I660" s="308"/>
      <c r="J660"/>
      <c r="K660"/>
      <c r="L660"/>
    </row>
    <row r="661" spans="2:12" x14ac:dyDescent="0.3">
      <c r="B661" s="3"/>
      <c r="G661" s="3"/>
      <c r="H661" s="3"/>
      <c r="I661" s="308"/>
      <c r="J661"/>
      <c r="K661"/>
      <c r="L661"/>
    </row>
    <row r="662" spans="2:12" x14ac:dyDescent="0.3">
      <c r="B662" s="3"/>
      <c r="G662" s="3"/>
      <c r="H662" s="3"/>
      <c r="I662" s="308"/>
      <c r="J662"/>
      <c r="K662"/>
      <c r="L662"/>
    </row>
    <row r="663" spans="2:12" x14ac:dyDescent="0.3">
      <c r="B663" s="3"/>
      <c r="G663" s="3"/>
      <c r="H663" s="3"/>
      <c r="I663" s="308"/>
      <c r="J663"/>
      <c r="K663"/>
      <c r="L663"/>
    </row>
    <row r="664" spans="2:12" x14ac:dyDescent="0.3">
      <c r="B664" s="3"/>
      <c r="G664" s="3"/>
      <c r="H664" s="3"/>
      <c r="I664" s="308"/>
      <c r="J664"/>
      <c r="K664"/>
      <c r="L664"/>
    </row>
    <row r="665" spans="2:12" x14ac:dyDescent="0.3">
      <c r="B665" s="3"/>
      <c r="G665" s="3"/>
      <c r="H665" s="3"/>
      <c r="I665" s="308"/>
      <c r="J665"/>
      <c r="K665"/>
      <c r="L665"/>
    </row>
    <row r="666" spans="2:12" x14ac:dyDescent="0.3">
      <c r="B666" s="3"/>
      <c r="G666" s="3"/>
      <c r="H666" s="3"/>
      <c r="I666" s="308"/>
      <c r="J666"/>
      <c r="K666"/>
      <c r="L666"/>
    </row>
    <row r="667" spans="2:12" x14ac:dyDescent="0.3">
      <c r="B667" s="3"/>
      <c r="G667" s="3"/>
      <c r="H667" s="3"/>
      <c r="I667" s="308"/>
      <c r="J667"/>
      <c r="K667"/>
      <c r="L667"/>
    </row>
    <row r="668" spans="2:12" x14ac:dyDescent="0.3">
      <c r="B668" s="3"/>
      <c r="G668" s="3"/>
      <c r="H668" s="3"/>
      <c r="I668" s="308"/>
      <c r="J668"/>
      <c r="K668"/>
      <c r="L668"/>
    </row>
    <row r="669" spans="2:12" x14ac:dyDescent="0.3">
      <c r="B669" s="3"/>
      <c r="G669" s="3"/>
      <c r="H669" s="3"/>
      <c r="I669" s="308"/>
      <c r="J669"/>
      <c r="K669"/>
      <c r="L669"/>
    </row>
    <row r="670" spans="2:12" x14ac:dyDescent="0.3">
      <c r="B670" s="3"/>
      <c r="G670" s="3"/>
      <c r="H670" s="3"/>
      <c r="I670" s="308"/>
      <c r="J670"/>
      <c r="K670"/>
      <c r="L670"/>
    </row>
    <row r="671" spans="2:12" x14ac:dyDescent="0.3">
      <c r="B671" s="3"/>
      <c r="G671" s="3"/>
      <c r="H671" s="3"/>
      <c r="I671" s="308"/>
      <c r="J671"/>
      <c r="K671"/>
      <c r="L671"/>
    </row>
    <row r="672" spans="2:12" x14ac:dyDescent="0.3">
      <c r="B672" s="3"/>
      <c r="G672" s="3"/>
      <c r="H672" s="3"/>
      <c r="I672" s="308"/>
      <c r="J672"/>
      <c r="K672"/>
      <c r="L672"/>
    </row>
    <row r="673" spans="2:12" x14ac:dyDescent="0.3">
      <c r="B673" s="3"/>
      <c r="G673" s="3"/>
      <c r="H673" s="3"/>
      <c r="I673" s="308"/>
      <c r="J673"/>
      <c r="K673"/>
      <c r="L673"/>
    </row>
    <row r="674" spans="2:12" x14ac:dyDescent="0.3">
      <c r="B674" s="3"/>
      <c r="G674" s="3"/>
      <c r="H674" s="3"/>
      <c r="I674" s="308"/>
      <c r="J674"/>
      <c r="K674"/>
      <c r="L674"/>
    </row>
    <row r="675" spans="2:12" x14ac:dyDescent="0.3">
      <c r="B675" s="3"/>
      <c r="G675" s="3"/>
      <c r="H675" s="3"/>
      <c r="I675" s="308"/>
      <c r="J675"/>
      <c r="K675"/>
      <c r="L675"/>
    </row>
    <row r="676" spans="2:12" x14ac:dyDescent="0.3">
      <c r="B676" s="3"/>
      <c r="G676" s="3"/>
      <c r="H676" s="3"/>
      <c r="I676" s="308"/>
      <c r="J676"/>
      <c r="K676"/>
      <c r="L676"/>
    </row>
    <row r="677" spans="2:12" x14ac:dyDescent="0.3">
      <c r="B677" s="3"/>
      <c r="G677" s="3"/>
      <c r="H677" s="3"/>
      <c r="I677" s="308"/>
      <c r="J677"/>
      <c r="K677"/>
      <c r="L677"/>
    </row>
    <row r="678" spans="2:12" x14ac:dyDescent="0.3">
      <c r="B678" s="3"/>
      <c r="G678" s="3"/>
      <c r="H678" s="3"/>
      <c r="I678" s="308"/>
      <c r="J678"/>
      <c r="K678"/>
      <c r="L678"/>
    </row>
    <row r="679" spans="2:12" x14ac:dyDescent="0.3">
      <c r="B679" s="3"/>
      <c r="G679" s="3"/>
      <c r="H679" s="3"/>
      <c r="I679" s="308"/>
      <c r="J679"/>
      <c r="K679"/>
      <c r="L679"/>
    </row>
    <row r="680" spans="2:12" x14ac:dyDescent="0.3">
      <c r="B680" s="3"/>
      <c r="G680" s="3"/>
      <c r="H680" s="3"/>
      <c r="I680" s="308"/>
      <c r="J680"/>
      <c r="K680"/>
      <c r="L680"/>
    </row>
    <row r="681" spans="2:12" x14ac:dyDescent="0.3">
      <c r="B681" s="3"/>
      <c r="G681" s="3"/>
      <c r="H681" s="3"/>
      <c r="I681" s="308"/>
      <c r="J681"/>
      <c r="K681"/>
      <c r="L681"/>
    </row>
    <row r="682" spans="2:12" x14ac:dyDescent="0.3">
      <c r="B682" s="3"/>
      <c r="G682" s="3"/>
      <c r="H682" s="3"/>
      <c r="I682" s="308"/>
      <c r="J682"/>
      <c r="K682"/>
      <c r="L682"/>
    </row>
    <row r="683" spans="2:12" x14ac:dyDescent="0.3">
      <c r="B683" s="3"/>
      <c r="G683" s="3"/>
      <c r="H683" s="3"/>
      <c r="I683" s="308"/>
      <c r="J683"/>
      <c r="K683"/>
      <c r="L683"/>
    </row>
    <row r="684" spans="2:12" x14ac:dyDescent="0.3">
      <c r="B684" s="3"/>
      <c r="G684" s="3"/>
      <c r="H684" s="3"/>
      <c r="I684" s="308"/>
      <c r="J684"/>
      <c r="K684"/>
      <c r="L684"/>
    </row>
    <row r="685" spans="2:12" x14ac:dyDescent="0.3">
      <c r="B685" s="3"/>
      <c r="G685" s="3"/>
      <c r="H685" s="3"/>
      <c r="I685" s="308"/>
      <c r="J685"/>
      <c r="K685"/>
      <c r="L685"/>
    </row>
    <row r="686" spans="2:12" x14ac:dyDescent="0.3">
      <c r="B686" s="3"/>
      <c r="G686" s="3"/>
      <c r="H686" s="3"/>
      <c r="I686" s="308"/>
      <c r="J686"/>
      <c r="K686"/>
      <c r="L686"/>
    </row>
    <row r="687" spans="2:12" x14ac:dyDescent="0.3">
      <c r="B687" s="3"/>
      <c r="G687" s="3"/>
      <c r="H687" s="3"/>
      <c r="I687" s="308"/>
      <c r="J687"/>
      <c r="K687"/>
      <c r="L687"/>
    </row>
    <row r="688" spans="2:12" x14ac:dyDescent="0.3">
      <c r="B688" s="3"/>
      <c r="G688" s="3"/>
      <c r="H688" s="3"/>
      <c r="I688" s="308"/>
      <c r="J688"/>
      <c r="K688"/>
      <c r="L688"/>
    </row>
    <row r="689" spans="2:12" x14ac:dyDescent="0.3">
      <c r="B689" s="3"/>
      <c r="G689" s="3"/>
      <c r="H689" s="3"/>
      <c r="I689" s="308"/>
      <c r="J689"/>
      <c r="K689"/>
      <c r="L689"/>
    </row>
    <row r="690" spans="2:12" x14ac:dyDescent="0.3">
      <c r="B690" s="3"/>
      <c r="G690" s="3"/>
      <c r="H690" s="3"/>
      <c r="I690" s="308"/>
      <c r="J690"/>
      <c r="K690"/>
      <c r="L690"/>
    </row>
    <row r="691" spans="2:12" x14ac:dyDescent="0.3">
      <c r="B691" s="3"/>
      <c r="G691" s="3"/>
      <c r="H691" s="3"/>
      <c r="I691" s="308"/>
      <c r="J691"/>
      <c r="K691"/>
      <c r="L691"/>
    </row>
    <row r="692" spans="2:12" x14ac:dyDescent="0.3">
      <c r="B692" s="3"/>
      <c r="G692" s="3"/>
      <c r="H692" s="3"/>
      <c r="I692" s="308"/>
      <c r="J692"/>
      <c r="K692"/>
      <c r="L692"/>
    </row>
    <row r="693" spans="2:12" x14ac:dyDescent="0.3">
      <c r="B693" s="3"/>
      <c r="G693" s="3"/>
      <c r="H693" s="3"/>
      <c r="I693" s="308"/>
      <c r="J693"/>
      <c r="K693"/>
      <c r="L693"/>
    </row>
    <row r="694" spans="2:12" x14ac:dyDescent="0.3">
      <c r="B694" s="3"/>
      <c r="G694" s="3"/>
      <c r="H694" s="3"/>
      <c r="I694" s="308"/>
      <c r="J694"/>
      <c r="K694"/>
      <c r="L694"/>
    </row>
    <row r="695" spans="2:12" x14ac:dyDescent="0.3">
      <c r="B695" s="3"/>
      <c r="G695" s="3"/>
      <c r="H695" s="3"/>
      <c r="I695" s="308"/>
      <c r="J695"/>
      <c r="K695"/>
      <c r="L695"/>
    </row>
    <row r="696" spans="2:12" x14ac:dyDescent="0.3">
      <c r="B696" s="3"/>
      <c r="G696" s="3"/>
      <c r="H696" s="3"/>
      <c r="I696" s="308"/>
      <c r="J696"/>
      <c r="K696"/>
      <c r="L696"/>
    </row>
    <row r="697" spans="2:12" x14ac:dyDescent="0.3">
      <c r="B697" s="3"/>
      <c r="G697" s="3"/>
      <c r="H697" s="3"/>
      <c r="I697" s="308"/>
      <c r="J697"/>
      <c r="K697"/>
      <c r="L697"/>
    </row>
    <row r="698" spans="2:12" x14ac:dyDescent="0.3">
      <c r="B698" s="3"/>
      <c r="G698" s="3"/>
      <c r="H698" s="3"/>
      <c r="I698" s="308"/>
      <c r="J698"/>
      <c r="K698"/>
      <c r="L698"/>
    </row>
    <row r="699" spans="2:12" x14ac:dyDescent="0.3">
      <c r="B699" s="3"/>
      <c r="G699" s="3"/>
      <c r="H699" s="3"/>
      <c r="I699" s="308"/>
      <c r="J699"/>
      <c r="K699"/>
      <c r="L699"/>
    </row>
    <row r="700" spans="2:12" x14ac:dyDescent="0.3">
      <c r="B700" s="3"/>
      <c r="G700" s="3"/>
      <c r="H700" s="3"/>
      <c r="I700" s="308"/>
      <c r="J700"/>
      <c r="K700"/>
      <c r="L700"/>
    </row>
    <row r="701" spans="2:12" x14ac:dyDescent="0.3">
      <c r="B701" s="3"/>
      <c r="G701" s="3"/>
      <c r="H701" s="3"/>
      <c r="I701" s="308"/>
      <c r="J701"/>
      <c r="K701"/>
      <c r="L701"/>
    </row>
    <row r="702" spans="2:12" x14ac:dyDescent="0.3">
      <c r="B702" s="3"/>
      <c r="G702" s="3"/>
      <c r="H702" s="3"/>
      <c r="I702" s="308"/>
      <c r="J702"/>
      <c r="K702"/>
      <c r="L702"/>
    </row>
    <row r="703" spans="2:12" x14ac:dyDescent="0.3">
      <c r="B703" s="3"/>
      <c r="G703" s="3"/>
      <c r="H703" s="3"/>
      <c r="I703" s="308"/>
      <c r="J703"/>
      <c r="K703"/>
      <c r="L703"/>
    </row>
    <row r="704" spans="2:12" x14ac:dyDescent="0.3">
      <c r="B704" s="3"/>
      <c r="G704" s="3"/>
      <c r="H704" s="3"/>
      <c r="I704" s="308"/>
      <c r="J704"/>
      <c r="K704"/>
      <c r="L704"/>
    </row>
    <row r="705" spans="2:12" x14ac:dyDescent="0.3">
      <c r="B705" s="3"/>
      <c r="G705" s="3"/>
      <c r="H705" s="3"/>
      <c r="I705" s="308"/>
      <c r="J705"/>
      <c r="K705"/>
      <c r="L705"/>
    </row>
    <row r="706" spans="2:12" x14ac:dyDescent="0.3">
      <c r="B706" s="3"/>
      <c r="G706" s="3"/>
      <c r="H706" s="3"/>
      <c r="I706" s="308"/>
      <c r="J706"/>
      <c r="K706"/>
      <c r="L706"/>
    </row>
    <row r="707" spans="2:12" x14ac:dyDescent="0.3">
      <c r="B707" s="3"/>
      <c r="G707" s="3"/>
      <c r="H707" s="3"/>
      <c r="I707" s="308"/>
      <c r="J707"/>
      <c r="K707"/>
      <c r="L707"/>
    </row>
    <row r="708" spans="2:12" x14ac:dyDescent="0.3">
      <c r="B708" s="3"/>
      <c r="G708" s="3"/>
      <c r="H708" s="3"/>
      <c r="I708" s="308"/>
      <c r="J708"/>
      <c r="K708"/>
      <c r="L708"/>
    </row>
    <row r="709" spans="2:12" x14ac:dyDescent="0.3">
      <c r="B709" s="3"/>
      <c r="G709" s="3"/>
      <c r="H709" s="3"/>
      <c r="I709" s="308"/>
      <c r="J709"/>
      <c r="K709"/>
      <c r="L709"/>
    </row>
    <row r="710" spans="2:12" x14ac:dyDescent="0.3">
      <c r="B710" s="3"/>
      <c r="G710" s="3"/>
      <c r="H710" s="3"/>
      <c r="I710" s="308"/>
      <c r="J710"/>
      <c r="K710"/>
      <c r="L710"/>
    </row>
    <row r="711" spans="2:12" x14ac:dyDescent="0.3">
      <c r="B711" s="3"/>
      <c r="G711" s="3"/>
      <c r="H711" s="3"/>
      <c r="I711" s="308"/>
      <c r="J711"/>
      <c r="K711"/>
      <c r="L711"/>
    </row>
    <row r="712" spans="2:12" x14ac:dyDescent="0.3">
      <c r="B712" s="3"/>
      <c r="G712" s="3"/>
      <c r="H712" s="3"/>
      <c r="I712" s="308"/>
      <c r="J712"/>
      <c r="K712"/>
      <c r="L712"/>
    </row>
    <row r="713" spans="2:12" x14ac:dyDescent="0.3">
      <c r="B713" s="3"/>
      <c r="G713" s="3"/>
      <c r="H713" s="3"/>
      <c r="I713" s="308"/>
      <c r="J713"/>
      <c r="K713"/>
      <c r="L713"/>
    </row>
    <row r="714" spans="2:12" x14ac:dyDescent="0.3">
      <c r="B714" s="3"/>
      <c r="G714" s="3"/>
      <c r="H714" s="3"/>
      <c r="I714" s="308"/>
      <c r="J714"/>
      <c r="K714"/>
      <c r="L714"/>
    </row>
    <row r="715" spans="2:12" x14ac:dyDescent="0.3">
      <c r="B715" s="3"/>
      <c r="G715" s="3"/>
      <c r="H715" s="3"/>
      <c r="I715" s="308"/>
      <c r="J715"/>
      <c r="K715"/>
      <c r="L715"/>
    </row>
    <row r="716" spans="2:12" x14ac:dyDescent="0.3">
      <c r="B716" s="3"/>
      <c r="G716" s="3"/>
      <c r="H716" s="3"/>
      <c r="I716" s="308"/>
      <c r="J716"/>
      <c r="K716"/>
      <c r="L716"/>
    </row>
    <row r="717" spans="2:12" x14ac:dyDescent="0.3">
      <c r="B717" s="3"/>
      <c r="G717" s="3"/>
      <c r="H717" s="3"/>
      <c r="I717" s="308"/>
      <c r="J717"/>
      <c r="K717"/>
      <c r="L717"/>
    </row>
    <row r="718" spans="2:12" x14ac:dyDescent="0.3">
      <c r="B718" s="3"/>
      <c r="G718" s="3"/>
      <c r="H718" s="3"/>
      <c r="I718" s="308"/>
      <c r="J718"/>
      <c r="K718"/>
      <c r="L718"/>
    </row>
    <row r="719" spans="2:12" x14ac:dyDescent="0.3">
      <c r="B719" s="3"/>
      <c r="G719" s="3"/>
      <c r="H719" s="3"/>
      <c r="I719" s="308"/>
      <c r="J719"/>
      <c r="K719"/>
      <c r="L719"/>
    </row>
    <row r="720" spans="2:12" x14ac:dyDescent="0.3">
      <c r="B720" s="3"/>
      <c r="G720" s="3"/>
      <c r="H720" s="3"/>
      <c r="I720" s="308"/>
      <c r="J720"/>
      <c r="K720"/>
      <c r="L720"/>
    </row>
    <row r="721" spans="2:12" x14ac:dyDescent="0.3">
      <c r="B721" s="3"/>
      <c r="G721" s="3"/>
      <c r="H721" s="3"/>
      <c r="I721" s="308"/>
      <c r="J721"/>
      <c r="K721"/>
      <c r="L721"/>
    </row>
    <row r="722" spans="2:12" x14ac:dyDescent="0.3">
      <c r="B722" s="3"/>
      <c r="G722" s="3"/>
      <c r="H722" s="3"/>
      <c r="I722" s="308"/>
      <c r="J722"/>
      <c r="K722"/>
      <c r="L722"/>
    </row>
    <row r="723" spans="2:12" x14ac:dyDescent="0.3">
      <c r="B723" s="3"/>
      <c r="G723" s="3"/>
      <c r="H723" s="3"/>
      <c r="I723" s="308"/>
      <c r="J723"/>
      <c r="K723"/>
      <c r="L723"/>
    </row>
    <row r="724" spans="2:12" x14ac:dyDescent="0.3">
      <c r="B724" s="3"/>
      <c r="G724" s="3"/>
      <c r="H724" s="3"/>
      <c r="I724" s="308"/>
      <c r="J724"/>
      <c r="K724"/>
      <c r="L724"/>
    </row>
    <row r="725" spans="2:12" x14ac:dyDescent="0.3">
      <c r="B725" s="3"/>
      <c r="G725" s="3"/>
      <c r="H725" s="3"/>
      <c r="I725" s="308"/>
      <c r="J725"/>
      <c r="K725"/>
      <c r="L725"/>
    </row>
    <row r="726" spans="2:12" x14ac:dyDescent="0.3">
      <c r="B726" s="3"/>
      <c r="G726" s="3"/>
      <c r="H726" s="3"/>
      <c r="I726" s="308"/>
      <c r="J726"/>
      <c r="K726"/>
      <c r="L726"/>
    </row>
    <row r="727" spans="2:12" x14ac:dyDescent="0.3">
      <c r="B727" s="3"/>
      <c r="G727" s="3"/>
      <c r="H727" s="3"/>
      <c r="I727" s="308"/>
      <c r="J727"/>
      <c r="K727"/>
      <c r="L727"/>
    </row>
    <row r="728" spans="2:12" x14ac:dyDescent="0.3">
      <c r="B728" s="3"/>
      <c r="G728" s="3"/>
      <c r="H728" s="3"/>
      <c r="I728" s="308"/>
      <c r="J728"/>
      <c r="K728"/>
      <c r="L728"/>
    </row>
    <row r="729" spans="2:12" x14ac:dyDescent="0.3">
      <c r="B729" s="3"/>
      <c r="G729" s="3"/>
      <c r="H729" s="3"/>
      <c r="I729" s="308"/>
      <c r="J729"/>
      <c r="K729"/>
      <c r="L729"/>
    </row>
    <row r="730" spans="2:12" x14ac:dyDescent="0.3">
      <c r="B730" s="3"/>
      <c r="G730" s="3"/>
      <c r="H730" s="3"/>
      <c r="I730" s="308"/>
      <c r="J730"/>
      <c r="K730"/>
      <c r="L730"/>
    </row>
    <row r="731" spans="2:12" x14ac:dyDescent="0.3">
      <c r="B731" s="3"/>
      <c r="G731" s="3"/>
      <c r="H731" s="3"/>
      <c r="I731" s="308"/>
      <c r="J731"/>
      <c r="K731"/>
      <c r="L731"/>
    </row>
    <row r="732" spans="2:12" x14ac:dyDescent="0.3">
      <c r="B732" s="3"/>
      <c r="G732" s="3"/>
      <c r="H732" s="3"/>
      <c r="I732" s="308"/>
      <c r="J732"/>
      <c r="K732"/>
      <c r="L732"/>
    </row>
    <row r="733" spans="2:12" x14ac:dyDescent="0.3">
      <c r="B733" s="3"/>
      <c r="G733" s="3"/>
      <c r="H733" s="3"/>
      <c r="I733" s="308"/>
      <c r="J733"/>
      <c r="K733"/>
      <c r="L733"/>
    </row>
    <row r="734" spans="2:12" x14ac:dyDescent="0.3">
      <c r="B734" s="3"/>
      <c r="G734" s="3"/>
      <c r="H734" s="3"/>
      <c r="I734" s="308"/>
      <c r="J734"/>
      <c r="K734"/>
      <c r="L734"/>
    </row>
    <row r="735" spans="2:12" x14ac:dyDescent="0.3">
      <c r="B735" s="3"/>
      <c r="L735"/>
    </row>
    <row r="736" spans="2:12" x14ac:dyDescent="0.3">
      <c r="B736" s="3"/>
      <c r="L736"/>
    </row>
    <row r="737" spans="2:12" x14ac:dyDescent="0.3">
      <c r="B737" s="3"/>
      <c r="L737"/>
    </row>
    <row r="738" spans="2:12" x14ac:dyDescent="0.3">
      <c r="B738" s="3"/>
      <c r="L738"/>
    </row>
    <row r="739" spans="2:12" x14ac:dyDescent="0.3">
      <c r="B739" s="3"/>
      <c r="L739"/>
    </row>
    <row r="740" spans="2:12" x14ac:dyDescent="0.3">
      <c r="B740" s="3"/>
      <c r="L740"/>
    </row>
    <row r="741" spans="2:12" x14ac:dyDescent="0.3">
      <c r="B741" s="3"/>
      <c r="L741"/>
    </row>
    <row r="742" spans="2:12" x14ac:dyDescent="0.3">
      <c r="B742" s="3"/>
      <c r="L742"/>
    </row>
    <row r="743" spans="2:12" x14ac:dyDescent="0.3">
      <c r="B743" s="3"/>
      <c r="L743"/>
    </row>
    <row r="744" spans="2:12" x14ac:dyDescent="0.3">
      <c r="B744" s="3"/>
      <c r="L744"/>
    </row>
    <row r="745" spans="2:12" x14ac:dyDescent="0.3">
      <c r="B745" s="3"/>
      <c r="L745"/>
    </row>
    <row r="746" spans="2:12" x14ac:dyDescent="0.3">
      <c r="B746" s="3"/>
      <c r="L746"/>
    </row>
    <row r="747" spans="2:12" x14ac:dyDescent="0.3">
      <c r="B747" s="3"/>
      <c r="L747"/>
    </row>
    <row r="748" spans="2:12" x14ac:dyDescent="0.3">
      <c r="B748" s="3"/>
      <c r="L748"/>
    </row>
    <row r="749" spans="2:12" x14ac:dyDescent="0.3">
      <c r="B749" s="3"/>
      <c r="L749"/>
    </row>
    <row r="750" spans="2:12" x14ac:dyDescent="0.3">
      <c r="B750" s="3"/>
      <c r="L750"/>
    </row>
    <row r="751" spans="2:12" x14ac:dyDescent="0.3">
      <c r="B751" s="3"/>
      <c r="L751"/>
    </row>
    <row r="752" spans="2:12" x14ac:dyDescent="0.3">
      <c r="B752" s="3"/>
      <c r="L752"/>
    </row>
    <row r="753" spans="2:12" x14ac:dyDescent="0.3">
      <c r="B753" s="3"/>
      <c r="L753"/>
    </row>
    <row r="754" spans="2:12" x14ac:dyDescent="0.3">
      <c r="B754" s="3"/>
      <c r="L754"/>
    </row>
    <row r="755" spans="2:12" x14ac:dyDescent="0.3">
      <c r="B755" s="3"/>
      <c r="L755"/>
    </row>
    <row r="756" spans="2:12" x14ac:dyDescent="0.3">
      <c r="B756" s="3"/>
      <c r="L756"/>
    </row>
    <row r="757" spans="2:12" x14ac:dyDescent="0.3">
      <c r="B757" s="3"/>
      <c r="L757"/>
    </row>
    <row r="758" spans="2:12" x14ac:dyDescent="0.3">
      <c r="B758" s="3"/>
      <c r="L758"/>
    </row>
    <row r="759" spans="2:12" x14ac:dyDescent="0.3">
      <c r="B759" s="3"/>
      <c r="L759"/>
    </row>
    <row r="760" spans="2:12" x14ac:dyDescent="0.3">
      <c r="B760" s="3"/>
      <c r="L760"/>
    </row>
    <row r="761" spans="2:12" x14ac:dyDescent="0.3">
      <c r="B761" s="3"/>
      <c r="L761"/>
    </row>
    <row r="762" spans="2:12" x14ac:dyDescent="0.3">
      <c r="B762" s="3"/>
      <c r="L762"/>
    </row>
    <row r="763" spans="2:12" x14ac:dyDescent="0.3">
      <c r="B763" s="3"/>
      <c r="L763"/>
    </row>
    <row r="764" spans="2:12" x14ac:dyDescent="0.3">
      <c r="B764" s="3"/>
      <c r="L764"/>
    </row>
    <row r="765" spans="2:12" x14ac:dyDescent="0.3">
      <c r="B765" s="3"/>
      <c r="L765"/>
    </row>
    <row r="766" spans="2:12" x14ac:dyDescent="0.3">
      <c r="B766" s="3"/>
      <c r="L766"/>
    </row>
  </sheetData>
  <mergeCells count="138">
    <mergeCell ref="B474:B499"/>
    <mergeCell ref="B500:B521"/>
    <mergeCell ref="B237:B244"/>
    <mergeCell ref="C237:C240"/>
    <mergeCell ref="C241:C244"/>
    <mergeCell ref="B318:B343"/>
    <mergeCell ref="B294:B317"/>
    <mergeCell ref="B245:B269"/>
    <mergeCell ref="B270:B293"/>
    <mergeCell ref="C335:C357"/>
    <mergeCell ref="B396:B421"/>
    <mergeCell ref="B370:B395"/>
    <mergeCell ref="B344:B369"/>
    <mergeCell ref="B227:B236"/>
    <mergeCell ref="C227:C236"/>
    <mergeCell ref="D227:D236"/>
    <mergeCell ref="E227:E236"/>
    <mergeCell ref="F227:F236"/>
    <mergeCell ref="B173:B226"/>
    <mergeCell ref="D173:D176"/>
    <mergeCell ref="E173:E176"/>
    <mergeCell ref="F173:F176"/>
    <mergeCell ref="D177:D226"/>
    <mergeCell ref="E177:E206"/>
    <mergeCell ref="F177:F186"/>
    <mergeCell ref="F187:F196"/>
    <mergeCell ref="F197:F206"/>
    <mergeCell ref="B108:B172"/>
    <mergeCell ref="C108:C147"/>
    <mergeCell ref="D108:D147"/>
    <mergeCell ref="E108:E127"/>
    <mergeCell ref="F108:F117"/>
    <mergeCell ref="F118:F127"/>
    <mergeCell ref="E128:E147"/>
    <mergeCell ref="F128:F137"/>
    <mergeCell ref="F138:F147"/>
    <mergeCell ref="D165:D168"/>
    <mergeCell ref="E165:E168"/>
    <mergeCell ref="F165:F168"/>
    <mergeCell ref="D169:D172"/>
    <mergeCell ref="E169:E172"/>
    <mergeCell ref="F169:F172"/>
    <mergeCell ref="D148:D164"/>
    <mergeCell ref="E148:E156"/>
    <mergeCell ref="F148:F150"/>
    <mergeCell ref="F151:F153"/>
    <mergeCell ref="F154:F156"/>
    <mergeCell ref="E157:E164"/>
    <mergeCell ref="F157:F159"/>
    <mergeCell ref="C427:C449"/>
    <mergeCell ref="L1:L2"/>
    <mergeCell ref="F160:F164"/>
    <mergeCell ref="G160:G161"/>
    <mergeCell ref="E207:E226"/>
    <mergeCell ref="F207:F216"/>
    <mergeCell ref="F217:F226"/>
    <mergeCell ref="D245:D269"/>
    <mergeCell ref="F245:F269"/>
    <mergeCell ref="C245:C269"/>
    <mergeCell ref="C148:C176"/>
    <mergeCell ref="C177:C206"/>
    <mergeCell ref="B1:K1"/>
    <mergeCell ref="B4:B47"/>
    <mergeCell ref="C4:C47"/>
    <mergeCell ref="D4:D15"/>
    <mergeCell ref="E4:E9"/>
    <mergeCell ref="F4:F6"/>
    <mergeCell ref="F7:F9"/>
    <mergeCell ref="B48:B107"/>
    <mergeCell ref="C48:C107"/>
    <mergeCell ref="D48:D67"/>
    <mergeCell ref="E48:E67"/>
    <mergeCell ref="F48:F57"/>
    <mergeCell ref="F10:F12"/>
    <mergeCell ref="F13:F15"/>
    <mergeCell ref="D16:D19"/>
    <mergeCell ref="E16:E19"/>
    <mergeCell ref="F16:F19"/>
    <mergeCell ref="F88:F97"/>
    <mergeCell ref="F98:F107"/>
    <mergeCell ref="D28:D47"/>
    <mergeCell ref="E28:E47"/>
    <mergeCell ref="F28:F37"/>
    <mergeCell ref="F38:F47"/>
    <mergeCell ref="E10:E15"/>
    <mergeCell ref="F58:F67"/>
    <mergeCell ref="D20:D23"/>
    <mergeCell ref="E20:E23"/>
    <mergeCell ref="F20:F23"/>
    <mergeCell ref="D24:D27"/>
    <mergeCell ref="E24:E27"/>
    <mergeCell ref="F24:F27"/>
    <mergeCell ref="D68:D107"/>
    <mergeCell ref="E68:E87"/>
    <mergeCell ref="F68:F77"/>
    <mergeCell ref="F78:F87"/>
    <mergeCell ref="E88:E107"/>
    <mergeCell ref="D335:D357"/>
    <mergeCell ref="F335:F357"/>
    <mergeCell ref="C358:C380"/>
    <mergeCell ref="D358:D380"/>
    <mergeCell ref="F358:F380"/>
    <mergeCell ref="C381:C403"/>
    <mergeCell ref="D381:D403"/>
    <mergeCell ref="F381:F403"/>
    <mergeCell ref="F270:F290"/>
    <mergeCell ref="D270:D290"/>
    <mergeCell ref="C270:C290"/>
    <mergeCell ref="F291:F311"/>
    <mergeCell ref="D291:D311"/>
    <mergeCell ref="C291:C311"/>
    <mergeCell ref="C312:C334"/>
    <mergeCell ref="D312:D334"/>
    <mergeCell ref="F312:F334"/>
    <mergeCell ref="C519:C541"/>
    <mergeCell ref="D519:D541"/>
    <mergeCell ref="F519:F541"/>
    <mergeCell ref="B522:B541"/>
    <mergeCell ref="B542:B578"/>
    <mergeCell ref="C542:C578"/>
    <mergeCell ref="D542:D578"/>
    <mergeCell ref="F542:F578"/>
    <mergeCell ref="D427:D449"/>
    <mergeCell ref="F427:F449"/>
    <mergeCell ref="C450:C472"/>
    <mergeCell ref="D450:D472"/>
    <mergeCell ref="F450:F472"/>
    <mergeCell ref="C473:C495"/>
    <mergeCell ref="D473:D495"/>
    <mergeCell ref="F473:F495"/>
    <mergeCell ref="C496:C518"/>
    <mergeCell ref="D496:D518"/>
    <mergeCell ref="F496:F518"/>
    <mergeCell ref="B422:B447"/>
    <mergeCell ref="B448:B473"/>
    <mergeCell ref="C404:C426"/>
    <mergeCell ref="D404:D426"/>
    <mergeCell ref="F404:F4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workbookViewId="0">
      <selection activeCell="G21" sqref="G21"/>
    </sheetView>
  </sheetViews>
  <sheetFormatPr defaultColWidth="8.88671875" defaultRowHeight="14.4" x14ac:dyDescent="0.3"/>
  <cols>
    <col min="2" max="2" width="45.88671875" style="102" customWidth="1"/>
    <col min="3" max="3" width="14.33203125" customWidth="1"/>
    <col min="4" max="4" width="15.33203125" customWidth="1"/>
    <col min="5" max="5" width="14.33203125" customWidth="1"/>
    <col min="6" max="6" width="12" bestFit="1" customWidth="1"/>
    <col min="7" max="7" width="12" style="105" bestFit="1" customWidth="1"/>
    <col min="8" max="8" width="11" style="105" customWidth="1"/>
    <col min="9" max="9" width="8.5546875" style="105" customWidth="1"/>
    <col min="10" max="10" width="14.44140625" customWidth="1"/>
    <col min="11" max="11" width="25.109375" customWidth="1"/>
    <col min="12" max="12" width="11.33203125" customWidth="1"/>
    <col min="13" max="13" width="10.44140625" bestFit="1" customWidth="1"/>
  </cols>
  <sheetData>
    <row r="1" spans="1:9" ht="28.2" x14ac:dyDescent="0.5">
      <c r="A1" s="101" t="s">
        <v>252</v>
      </c>
      <c r="G1" s="103"/>
      <c r="H1" s="103"/>
      <c r="I1" s="103"/>
    </row>
    <row r="2" spans="1:9" x14ac:dyDescent="0.3">
      <c r="B2"/>
      <c r="G2" s="103"/>
      <c r="H2" s="103"/>
      <c r="I2" s="103"/>
    </row>
    <row r="3" spans="1:9" ht="34.5" customHeight="1" thickBot="1" x14ac:dyDescent="0.35">
      <c r="B3" s="104" t="s">
        <v>253</v>
      </c>
    </row>
    <row r="4" spans="1:9" ht="20.25" customHeight="1" thickBot="1" x14ac:dyDescent="0.35">
      <c r="B4" s="106" t="s">
        <v>254</v>
      </c>
      <c r="C4" s="107">
        <v>2017</v>
      </c>
      <c r="D4" s="108" t="s">
        <v>255</v>
      </c>
      <c r="E4" s="109" t="s">
        <v>256</v>
      </c>
      <c r="F4" s="110">
        <v>2017</v>
      </c>
      <c r="G4" s="110">
        <v>2040</v>
      </c>
      <c r="H4" s="111">
        <v>2065</v>
      </c>
    </row>
    <row r="5" spans="1:9" x14ac:dyDescent="0.3">
      <c r="B5" s="112" t="s">
        <v>257</v>
      </c>
      <c r="C5" s="113">
        <v>5.0999999999999996</v>
      </c>
      <c r="D5" s="114">
        <v>12.16</v>
      </c>
      <c r="E5" s="115">
        <v>14.98</v>
      </c>
      <c r="F5" s="116">
        <f>D5/C5</f>
        <v>2.3843137254901965</v>
      </c>
      <c r="G5" s="116">
        <f>E5/D5</f>
        <v>1.231907894736842</v>
      </c>
      <c r="H5" s="117"/>
    </row>
    <row r="6" spans="1:9" ht="15" thickBot="1" x14ac:dyDescent="0.35">
      <c r="B6" s="118"/>
      <c r="C6" s="119"/>
      <c r="D6" s="120"/>
      <c r="E6" s="121"/>
      <c r="F6" s="122">
        <f>F5^(1/(G4-F4))</f>
        <v>1.0385014429346706</v>
      </c>
      <c r="G6" s="122">
        <f>G5^(1/(H4-G4))</f>
        <v>1.0083774602232585</v>
      </c>
      <c r="H6" s="123"/>
      <c r="I6"/>
    </row>
    <row r="7" spans="1:9" x14ac:dyDescent="0.3">
      <c r="B7" s="124" t="s">
        <v>258</v>
      </c>
      <c r="C7" s="125">
        <v>6.59</v>
      </c>
      <c r="D7" s="126">
        <v>12.7</v>
      </c>
      <c r="E7" s="127">
        <v>15.29</v>
      </c>
      <c r="F7" s="116">
        <f>D7/C7</f>
        <v>1.9271623672230651</v>
      </c>
      <c r="G7" s="116">
        <f>E7/D7</f>
        <v>1.2039370078740157</v>
      </c>
      <c r="H7" s="128"/>
    </row>
    <row r="8" spans="1:9" ht="15" thickBot="1" x14ac:dyDescent="0.35">
      <c r="B8" s="118"/>
      <c r="C8" s="119"/>
      <c r="D8" s="120"/>
      <c r="E8" s="121"/>
      <c r="F8" s="122">
        <f>F7^(1/(G4-F4))</f>
        <v>1.0289345548786342</v>
      </c>
      <c r="G8" s="122">
        <f>G7^(1/(H4-G4))</f>
        <v>1.0074515063841085</v>
      </c>
      <c r="H8" s="129"/>
    </row>
    <row r="9" spans="1:9" x14ac:dyDescent="0.3">
      <c r="B9" s="112" t="s">
        <v>259</v>
      </c>
      <c r="C9" s="125">
        <v>5.15</v>
      </c>
      <c r="D9" s="126">
        <v>12.3</v>
      </c>
      <c r="E9" s="127">
        <v>15.29</v>
      </c>
      <c r="F9" s="116">
        <f>D9/C9</f>
        <v>2.3883495145631066</v>
      </c>
      <c r="G9" s="116">
        <f>E9/D9</f>
        <v>1.2430894308943088</v>
      </c>
      <c r="H9" s="128"/>
    </row>
    <row r="10" spans="1:9" ht="15" thickBot="1" x14ac:dyDescent="0.35">
      <c r="B10" s="130"/>
      <c r="C10" s="119"/>
      <c r="D10" s="120"/>
      <c r="E10" s="121"/>
      <c r="F10" s="122">
        <f>F9^(1/(G4-F4))</f>
        <v>1.0385778076967755</v>
      </c>
      <c r="G10" s="122">
        <f>G9^(1/(H4-G4))</f>
        <v>1.0087419801672417</v>
      </c>
      <c r="H10" s="129"/>
    </row>
    <row r="11" spans="1:9" x14ac:dyDescent="0.3">
      <c r="B11" s="112" t="s">
        <v>260</v>
      </c>
      <c r="C11" s="131">
        <v>172.36</v>
      </c>
      <c r="D11" s="132">
        <v>299.13</v>
      </c>
      <c r="E11" s="133">
        <v>356.12</v>
      </c>
      <c r="F11" s="116">
        <f>D11/C11</f>
        <v>1.7354954745880713</v>
      </c>
      <c r="G11" s="116">
        <f>E11/D11</f>
        <v>1.1905191722662387</v>
      </c>
      <c r="H11" s="128"/>
    </row>
    <row r="12" spans="1:9" ht="15" thickBot="1" x14ac:dyDescent="0.35">
      <c r="B12" s="130"/>
      <c r="C12" s="119"/>
      <c r="D12" s="120"/>
      <c r="E12" s="121"/>
      <c r="F12" s="122">
        <f>F11^(1/(G4-F4))</f>
        <v>1.0242588302990365</v>
      </c>
      <c r="G12" s="122">
        <f>G11^(1/(H4-G4))</f>
        <v>1.0069999656728219</v>
      </c>
      <c r="H12" s="129"/>
    </row>
    <row r="13" spans="1:9" x14ac:dyDescent="0.3">
      <c r="B13" s="134" t="s">
        <v>261</v>
      </c>
      <c r="C13" s="135">
        <v>59.33</v>
      </c>
      <c r="D13" s="136">
        <v>106.68</v>
      </c>
      <c r="E13" s="137">
        <v>127</v>
      </c>
      <c r="F13" s="138">
        <f>D13/C13</f>
        <v>1.7980785437384124</v>
      </c>
      <c r="G13" s="138">
        <f>E13/D13</f>
        <v>1.1904761904761905</v>
      </c>
      <c r="H13" s="139"/>
    </row>
    <row r="14" spans="1:9" ht="15" thickBot="1" x14ac:dyDescent="0.35">
      <c r="B14" s="130"/>
      <c r="C14" s="119"/>
      <c r="D14" s="120"/>
      <c r="E14" s="121"/>
      <c r="F14" s="122">
        <f>F13^(1/(G4-F4))</f>
        <v>1.0258376569913692</v>
      </c>
      <c r="G14" s="122">
        <f>G13^(1/(H4-G4))</f>
        <v>1.0069985114027118</v>
      </c>
      <c r="H14" s="123"/>
    </row>
    <row r="15" spans="1:9" x14ac:dyDescent="0.3">
      <c r="B15" s="140"/>
      <c r="C15" s="141"/>
      <c r="D15" s="141"/>
      <c r="E15" s="141"/>
      <c r="F15" s="141"/>
      <c r="G15" s="142"/>
      <c r="H15" s="143"/>
    </row>
    <row r="16" spans="1:9" ht="15.6" thickBot="1" x14ac:dyDescent="0.35">
      <c r="B16"/>
      <c r="C16" s="144" t="s">
        <v>262</v>
      </c>
      <c r="F16" s="138"/>
      <c r="G16" s="138"/>
      <c r="H16" s="143"/>
    </row>
    <row r="17" spans="2:9" ht="15" thickBot="1" x14ac:dyDescent="0.35">
      <c r="B17" s="145"/>
      <c r="C17" s="146" t="s">
        <v>263</v>
      </c>
      <c r="D17" s="147" t="s">
        <v>264</v>
      </c>
      <c r="E17" s="148" t="s">
        <v>265</v>
      </c>
      <c r="F17" s="141"/>
      <c r="G17" s="142"/>
      <c r="H17" s="143"/>
    </row>
    <row r="18" spans="2:9" x14ac:dyDescent="0.3">
      <c r="B18" s="149" t="s">
        <v>266</v>
      </c>
      <c r="C18" s="150">
        <f>(F6-1)</f>
        <v>3.8501442934670616E-2</v>
      </c>
      <c r="D18" s="151">
        <f>(G6-1)</f>
        <v>8.3774602232584705E-3</v>
      </c>
      <c r="E18" s="152">
        <v>0</v>
      </c>
      <c r="F18" s="141"/>
      <c r="G18" s="142"/>
      <c r="H18" s="143"/>
    </row>
    <row r="19" spans="2:9" x14ac:dyDescent="0.3">
      <c r="B19" s="153" t="s">
        <v>267</v>
      </c>
      <c r="C19" s="154">
        <f>F8-1</f>
        <v>2.8934554878634167E-2</v>
      </c>
      <c r="D19" s="155">
        <f>G8-1</f>
        <v>7.4515063841085194E-3</v>
      </c>
      <c r="E19" s="156">
        <v>0</v>
      </c>
      <c r="F19" s="141"/>
      <c r="G19" s="141"/>
      <c r="H19" s="141"/>
      <c r="I19"/>
    </row>
    <row r="20" spans="2:9" x14ac:dyDescent="0.3">
      <c r="B20" s="153" t="s">
        <v>268</v>
      </c>
      <c r="C20" s="154">
        <f>F10-1</f>
        <v>3.8577807696775546E-2</v>
      </c>
      <c r="D20" s="155">
        <f>G10-1</f>
        <v>8.741980167241703E-3</v>
      </c>
      <c r="E20" s="156">
        <v>0</v>
      </c>
      <c r="F20" s="141"/>
      <c r="G20" s="141"/>
      <c r="H20" s="141"/>
      <c r="I20"/>
    </row>
    <row r="21" spans="2:9" x14ac:dyDescent="0.3">
      <c r="B21" s="157" t="s">
        <v>269</v>
      </c>
      <c r="C21" s="158">
        <f>F12-1</f>
        <v>2.4258830299036527E-2</v>
      </c>
      <c r="D21" s="159">
        <f>G12-1</f>
        <v>6.9999656728219062E-3</v>
      </c>
      <c r="E21" s="160">
        <v>0</v>
      </c>
      <c r="G21"/>
      <c r="H21"/>
      <c r="I21"/>
    </row>
    <row r="22" spans="2:9" ht="15" thickBot="1" x14ac:dyDescent="0.35">
      <c r="B22" s="161" t="s">
        <v>270</v>
      </c>
      <c r="C22" s="162">
        <f>F14-1</f>
        <v>2.5837656991369196E-2</v>
      </c>
      <c r="D22" s="163">
        <f>G14-1</f>
        <v>6.9985114027117934E-3</v>
      </c>
      <c r="E22" s="164">
        <v>0</v>
      </c>
      <c r="G22"/>
      <c r="H22"/>
      <c r="I22"/>
    </row>
    <row r="23" spans="2:9" x14ac:dyDescent="0.3">
      <c r="B23"/>
      <c r="G23"/>
      <c r="H23"/>
      <c r="I23"/>
    </row>
    <row r="24" spans="2:9" x14ac:dyDescent="0.3">
      <c r="B24"/>
      <c r="G24"/>
      <c r="H24"/>
      <c r="I24"/>
    </row>
    <row r="25" spans="2:9" x14ac:dyDescent="0.3">
      <c r="B25"/>
      <c r="G25"/>
      <c r="H25"/>
      <c r="I25"/>
    </row>
    <row r="26" spans="2:9" x14ac:dyDescent="0.3">
      <c r="B26"/>
    </row>
    <row r="27" spans="2:9" x14ac:dyDescent="0.3">
      <c r="B27"/>
    </row>
    <row r="28" spans="2:9" x14ac:dyDescent="0.3">
      <c r="B28"/>
    </row>
    <row r="29" spans="2:9" x14ac:dyDescent="0.3">
      <c r="B29"/>
    </row>
    <row r="30" spans="2:9" x14ac:dyDescent="0.3">
      <c r="B30"/>
    </row>
    <row r="31" spans="2:9" x14ac:dyDescent="0.3">
      <c r="B31"/>
    </row>
    <row r="32" spans="2:9" x14ac:dyDescent="0.3">
      <c r="B32"/>
    </row>
    <row r="33" spans="2:9" ht="25.5" customHeight="1" x14ac:dyDescent="0.3">
      <c r="B33"/>
      <c r="G33" s="103"/>
      <c r="H33" s="103"/>
      <c r="I33" s="103"/>
    </row>
    <row r="34" spans="2:9" x14ac:dyDescent="0.3">
      <c r="B34"/>
      <c r="G34" s="103"/>
      <c r="H34" s="103"/>
      <c r="I34" s="103"/>
    </row>
    <row r="35" spans="2:9" x14ac:dyDescent="0.3">
      <c r="B35"/>
      <c r="G35" s="103"/>
      <c r="H35" s="103"/>
      <c r="I35" s="103"/>
    </row>
    <row r="36" spans="2:9" x14ac:dyDescent="0.3">
      <c r="B36"/>
      <c r="G36" s="103"/>
      <c r="H36" s="103"/>
      <c r="I36" s="103"/>
    </row>
    <row r="37" spans="2:9" x14ac:dyDescent="0.3">
      <c r="B37"/>
      <c r="G37" s="103"/>
      <c r="H37" s="103"/>
      <c r="I37" s="103"/>
    </row>
    <row r="38" spans="2:9" x14ac:dyDescent="0.3">
      <c r="B38"/>
      <c r="G38" s="103"/>
      <c r="H38" s="103"/>
      <c r="I38" s="103"/>
    </row>
    <row r="39" spans="2:9" ht="34.5" customHeight="1" x14ac:dyDescent="0.3">
      <c r="B39"/>
      <c r="G39" s="103"/>
      <c r="H39" s="103"/>
      <c r="I39" s="103"/>
    </row>
    <row r="40" spans="2:9" x14ac:dyDescent="0.3">
      <c r="B40"/>
      <c r="G40" s="103"/>
      <c r="H40" s="103"/>
      <c r="I40" s="103"/>
    </row>
    <row r="41" spans="2:9" x14ac:dyDescent="0.3">
      <c r="B41"/>
      <c r="G41" s="103"/>
      <c r="H41" s="103"/>
      <c r="I41" s="103"/>
    </row>
    <row r="42" spans="2:9" x14ac:dyDescent="0.3">
      <c r="B42"/>
      <c r="G42" s="103"/>
      <c r="H42" s="103"/>
      <c r="I42" s="103"/>
    </row>
    <row r="43" spans="2:9" x14ac:dyDescent="0.3">
      <c r="B43"/>
      <c r="G43" s="103"/>
      <c r="H43" s="103"/>
      <c r="I43" s="103"/>
    </row>
    <row r="44" spans="2:9" x14ac:dyDescent="0.3">
      <c r="B44"/>
      <c r="G44" s="103"/>
      <c r="H44" s="103"/>
      <c r="I44" s="103"/>
    </row>
    <row r="45" spans="2:9" x14ac:dyDescent="0.3">
      <c r="B45"/>
      <c r="G45" s="103"/>
      <c r="H45" s="103"/>
      <c r="I45" s="103"/>
    </row>
    <row r="46" spans="2:9" x14ac:dyDescent="0.3">
      <c r="B46"/>
      <c r="G46" s="103"/>
      <c r="H46" s="103"/>
      <c r="I46" s="103"/>
    </row>
    <row r="47" spans="2:9" x14ac:dyDescent="0.3">
      <c r="B47"/>
      <c r="G47" s="103"/>
      <c r="H47" s="103"/>
      <c r="I47" s="103"/>
    </row>
    <row r="48" spans="2:9" x14ac:dyDescent="0.3">
      <c r="B48"/>
      <c r="G48" s="103"/>
      <c r="H48" s="103"/>
      <c r="I48" s="103"/>
    </row>
    <row r="49" spans="2:9" x14ac:dyDescent="0.3">
      <c r="B49"/>
      <c r="G49" s="103"/>
      <c r="H49" s="103"/>
      <c r="I49" s="103"/>
    </row>
    <row r="50" spans="2:9" ht="27.75" customHeight="1" x14ac:dyDescent="0.3">
      <c r="B50"/>
      <c r="G50" s="103"/>
      <c r="H50" s="103"/>
      <c r="I50" s="103"/>
    </row>
    <row r="51" spans="2:9" x14ac:dyDescent="0.3">
      <c r="B51"/>
      <c r="G51" s="103"/>
      <c r="H51" s="103"/>
      <c r="I51" s="103"/>
    </row>
    <row r="52" spans="2:9" x14ac:dyDescent="0.3">
      <c r="B52"/>
      <c r="G52" s="103"/>
      <c r="H52" s="103"/>
      <c r="I52" s="103"/>
    </row>
    <row r="53" spans="2:9" x14ac:dyDescent="0.3">
      <c r="B53"/>
      <c r="G53" s="103"/>
      <c r="H53" s="103"/>
      <c r="I53" s="103"/>
    </row>
    <row r="54" spans="2:9" x14ac:dyDescent="0.3">
      <c r="B54"/>
      <c r="G54" s="103"/>
      <c r="H54" s="103"/>
      <c r="I54" s="103"/>
    </row>
    <row r="55" spans="2:9" x14ac:dyDescent="0.3">
      <c r="B55"/>
      <c r="G55" s="103"/>
      <c r="H55" s="103"/>
      <c r="I55" s="103"/>
    </row>
    <row r="56" spans="2:9" x14ac:dyDescent="0.3">
      <c r="B56"/>
      <c r="G56" s="103"/>
      <c r="H56" s="103"/>
      <c r="I56" s="103"/>
    </row>
    <row r="57" spans="2:9" x14ac:dyDescent="0.3">
      <c r="B57"/>
      <c r="G57" s="103"/>
      <c r="H57" s="103"/>
      <c r="I57" s="103"/>
    </row>
    <row r="58" spans="2:9" x14ac:dyDescent="0.3">
      <c r="B58"/>
      <c r="G58" s="103"/>
      <c r="H58" s="103"/>
      <c r="I58" s="103"/>
    </row>
    <row r="59" spans="2:9" x14ac:dyDescent="0.3">
      <c r="B59"/>
      <c r="G59" s="103"/>
      <c r="H59" s="103"/>
      <c r="I59" s="103"/>
    </row>
    <row r="60" spans="2:9" ht="22.5" customHeight="1" x14ac:dyDescent="0.3">
      <c r="B60"/>
      <c r="G60" s="103"/>
      <c r="H60" s="103"/>
      <c r="I60" s="103"/>
    </row>
    <row r="61" spans="2:9" ht="22.5" customHeight="1" x14ac:dyDescent="0.3">
      <c r="B61"/>
      <c r="G61" s="103"/>
      <c r="H61" s="103"/>
      <c r="I61" s="103"/>
    </row>
    <row r="62" spans="2:9" ht="22.5" customHeight="1" x14ac:dyDescent="0.3">
      <c r="B62"/>
    </row>
    <row r="63" spans="2:9" x14ac:dyDescent="0.3">
      <c r="B63"/>
      <c r="G63" s="103"/>
      <c r="H63" s="103"/>
      <c r="I63" s="103"/>
    </row>
    <row r="64" spans="2:9" x14ac:dyDescent="0.3">
      <c r="B64"/>
      <c r="G64" s="103"/>
      <c r="H64" s="103"/>
      <c r="I64" s="103"/>
    </row>
    <row r="65" spans="2:9" x14ac:dyDescent="0.3">
      <c r="B65"/>
      <c r="G65" s="103"/>
      <c r="H65" s="103"/>
      <c r="I65" s="103"/>
    </row>
    <row r="66" spans="2:9" x14ac:dyDescent="0.3">
      <c r="B66"/>
    </row>
    <row r="67" spans="2:9" x14ac:dyDescent="0.3">
      <c r="B67"/>
    </row>
    <row r="68" spans="2:9" x14ac:dyDescent="0.3">
      <c r="B68"/>
    </row>
    <row r="69" spans="2:9" x14ac:dyDescent="0.3">
      <c r="B69"/>
    </row>
    <row r="70" spans="2:9" x14ac:dyDescent="0.3">
      <c r="B70"/>
    </row>
    <row r="71" spans="2:9" x14ac:dyDescent="0.3">
      <c r="B71"/>
    </row>
    <row r="72" spans="2:9" x14ac:dyDescent="0.3">
      <c r="B72"/>
    </row>
    <row r="73" spans="2:9" x14ac:dyDescent="0.3">
      <c r="B73"/>
    </row>
    <row r="74" spans="2:9" x14ac:dyDescent="0.3">
      <c r="B74"/>
    </row>
    <row r="75" spans="2:9" x14ac:dyDescent="0.3">
      <c r="B75"/>
    </row>
    <row r="76" spans="2:9" x14ac:dyDescent="0.3">
      <c r="B76"/>
    </row>
    <row r="77" spans="2:9" x14ac:dyDescent="0.3">
      <c r="B77"/>
    </row>
    <row r="78" spans="2:9" x14ac:dyDescent="0.3">
      <c r="B78"/>
    </row>
    <row r="79" spans="2:9" x14ac:dyDescent="0.3">
      <c r="B79"/>
    </row>
    <row r="80" spans="2:9" x14ac:dyDescent="0.3">
      <c r="B80"/>
    </row>
    <row r="81" spans="2:2" x14ac:dyDescent="0.3">
      <c r="B81"/>
    </row>
    <row r="82" spans="2:2" x14ac:dyDescent="0.3">
      <c r="B82"/>
    </row>
    <row r="83" spans="2:2" x14ac:dyDescent="0.3">
      <c r="B83"/>
    </row>
    <row r="84" spans="2:2" x14ac:dyDescent="0.3">
      <c r="B84"/>
    </row>
    <row r="85" spans="2:2" x14ac:dyDescent="0.3">
      <c r="B85"/>
    </row>
    <row r="86" spans="2:2" x14ac:dyDescent="0.3">
      <c r="B86"/>
    </row>
    <row r="87" spans="2:2" x14ac:dyDescent="0.3">
      <c r="B87"/>
    </row>
    <row r="88" spans="2:2" x14ac:dyDescent="0.3">
      <c r="B88"/>
    </row>
    <row r="89" spans="2:2" x14ac:dyDescent="0.3">
      <c r="B89"/>
    </row>
    <row r="90" spans="2:2" x14ac:dyDescent="0.3">
      <c r="B90"/>
    </row>
    <row r="91" spans="2:2" x14ac:dyDescent="0.3">
      <c r="B91"/>
    </row>
    <row r="92" spans="2:2" x14ac:dyDescent="0.3">
      <c r="B92"/>
    </row>
    <row r="93" spans="2:2" x14ac:dyDescent="0.3">
      <c r="B93"/>
    </row>
    <row r="94" spans="2:2" x14ac:dyDescent="0.3">
      <c r="B94"/>
    </row>
    <row r="95" spans="2:2" x14ac:dyDescent="0.3">
      <c r="B95"/>
    </row>
    <row r="96" spans="2:2" x14ac:dyDescent="0.3">
      <c r="B96"/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workbookViewId="0">
      <selection activeCell="C34" sqref="C34"/>
    </sheetView>
  </sheetViews>
  <sheetFormatPr defaultColWidth="9.109375" defaultRowHeight="13.2" x14ac:dyDescent="0.25"/>
  <cols>
    <col min="1" max="1" width="18.6640625" style="171" customWidth="1"/>
    <col min="2" max="2" width="12" style="171" bestFit="1" customWidth="1"/>
    <col min="3" max="6" width="9.109375" style="171" customWidth="1"/>
    <col min="7" max="7" width="9.109375" style="171" hidden="1" customWidth="1"/>
    <col min="8" max="12" width="9.109375" style="171" customWidth="1"/>
    <col min="13" max="13" width="9.109375" style="171"/>
    <col min="14" max="14" width="22.6640625" style="171" customWidth="1"/>
    <col min="15" max="16" width="9.109375" style="171"/>
    <col min="17" max="17" width="12.5546875" style="171" bestFit="1" customWidth="1"/>
    <col min="18" max="18" width="9.109375" style="171"/>
    <col min="19" max="19" width="47.5546875" style="174" customWidth="1"/>
    <col min="20" max="16384" width="9.109375" style="171"/>
  </cols>
  <sheetData>
    <row r="1" spans="1:21" ht="33.75" customHeight="1" x14ac:dyDescent="0.3">
      <c r="A1" s="170" t="s">
        <v>286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N1" s="172" t="s">
        <v>287</v>
      </c>
      <c r="O1" s="173"/>
      <c r="P1" s="173"/>
      <c r="Q1" s="173"/>
      <c r="S1" s="174" t="s">
        <v>288</v>
      </c>
      <c r="T1" s="171" t="s">
        <v>169</v>
      </c>
      <c r="U1" s="171" t="s">
        <v>169</v>
      </c>
    </row>
    <row r="2" spans="1:21" ht="15.75" customHeight="1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N2" s="173"/>
      <c r="O2" s="173"/>
      <c r="P2" s="173"/>
      <c r="Q2" s="173"/>
      <c r="S2" s="174" t="s">
        <v>289</v>
      </c>
      <c r="T2" s="171">
        <v>2017</v>
      </c>
      <c r="U2" s="171">
        <v>2017</v>
      </c>
    </row>
    <row r="3" spans="1:21" ht="15.75" customHeight="1" x14ac:dyDescent="0.3">
      <c r="A3" s="176" t="s">
        <v>290</v>
      </c>
      <c r="B3" s="177"/>
      <c r="C3" s="177"/>
      <c r="D3" s="177"/>
      <c r="E3" s="175"/>
      <c r="F3" s="175"/>
      <c r="G3" s="175"/>
      <c r="H3" s="175"/>
      <c r="I3" s="175"/>
      <c r="J3" s="175"/>
      <c r="K3" s="175"/>
      <c r="L3" s="175"/>
      <c r="N3" s="172" t="s">
        <v>291</v>
      </c>
      <c r="O3" s="173">
        <v>2017</v>
      </c>
      <c r="P3" s="173">
        <v>2040</v>
      </c>
      <c r="Q3" s="173">
        <v>2065</v>
      </c>
      <c r="S3" s="174" t="s">
        <v>292</v>
      </c>
      <c r="T3" s="171">
        <v>2017</v>
      </c>
      <c r="U3" s="171" t="s">
        <v>293</v>
      </c>
    </row>
    <row r="4" spans="1:21" ht="15.75" customHeight="1" x14ac:dyDescent="0.3">
      <c r="A4" s="178"/>
      <c r="B4" s="179">
        <v>2017</v>
      </c>
      <c r="C4" s="179">
        <v>2040</v>
      </c>
      <c r="D4" s="179">
        <v>2065</v>
      </c>
      <c r="E4" s="180" t="s">
        <v>294</v>
      </c>
      <c r="F4" s="181"/>
      <c r="G4" s="181"/>
      <c r="H4" s="181"/>
      <c r="I4" s="181"/>
      <c r="J4" s="181"/>
      <c r="K4" s="181"/>
      <c r="L4" s="175"/>
      <c r="N4" s="172" t="s">
        <v>295</v>
      </c>
      <c r="O4" s="182">
        <v>2</v>
      </c>
      <c r="P4" s="182">
        <v>3.58</v>
      </c>
      <c r="Q4" s="182">
        <v>5.87</v>
      </c>
      <c r="S4" s="174" t="s">
        <v>296</v>
      </c>
    </row>
    <row r="5" spans="1:21" ht="15.75" customHeight="1" x14ac:dyDescent="0.3">
      <c r="A5" s="183" t="s">
        <v>297</v>
      </c>
      <c r="B5" s="184">
        <v>0.73499999999999999</v>
      </c>
      <c r="C5" s="184">
        <v>0.48749860741702933</v>
      </c>
      <c r="D5" s="184">
        <v>0.48749860741702933</v>
      </c>
      <c r="E5" s="180"/>
      <c r="F5" s="181"/>
      <c r="G5" s="185"/>
      <c r="H5" s="185"/>
      <c r="I5" s="181"/>
      <c r="J5" s="181"/>
      <c r="K5" s="181"/>
      <c r="L5" s="175"/>
      <c r="N5" s="172" t="s">
        <v>298</v>
      </c>
      <c r="O5" s="182">
        <v>2.4900000000000002</v>
      </c>
      <c r="P5" s="182">
        <v>3.29</v>
      </c>
      <c r="Q5" s="182">
        <v>5.4</v>
      </c>
      <c r="S5" s="174" t="s">
        <v>299</v>
      </c>
      <c r="T5" s="171">
        <v>1.0189999999999999</v>
      </c>
      <c r="U5" s="171" t="s">
        <v>300</v>
      </c>
    </row>
    <row r="6" spans="1:21" ht="15.75" customHeight="1" x14ac:dyDescent="0.3">
      <c r="A6" s="183" t="s">
        <v>301</v>
      </c>
      <c r="B6" s="184">
        <v>0.723548191862601</v>
      </c>
      <c r="C6" s="184">
        <v>0.48690589563906261</v>
      </c>
      <c r="D6" s="184">
        <v>0.48690589563906261</v>
      </c>
      <c r="E6" s="180"/>
      <c r="F6" s="181"/>
      <c r="G6" s="185"/>
      <c r="H6" s="185"/>
      <c r="I6" s="181"/>
      <c r="J6" s="181"/>
      <c r="K6" s="181"/>
      <c r="L6" s="175"/>
      <c r="N6" s="172" t="s">
        <v>302</v>
      </c>
      <c r="O6" s="173">
        <f>SUM(O4:O5)</f>
        <v>4.49</v>
      </c>
      <c r="P6" s="173">
        <f>SUM(P4:P5)</f>
        <v>6.87</v>
      </c>
      <c r="Q6" s="173">
        <f>SUM(Q4:Q5)</f>
        <v>11.27</v>
      </c>
    </row>
    <row r="7" spans="1:21" ht="15.75" customHeight="1" x14ac:dyDescent="0.3">
      <c r="A7" s="183" t="s">
        <v>303</v>
      </c>
      <c r="B7" s="186">
        <v>1.615</v>
      </c>
      <c r="C7" s="186">
        <v>1.62</v>
      </c>
      <c r="D7" s="186">
        <v>1.6</v>
      </c>
      <c r="E7" s="180"/>
      <c r="F7" s="181"/>
      <c r="G7" s="181"/>
      <c r="H7" s="181"/>
      <c r="I7" s="181"/>
      <c r="J7" s="181"/>
      <c r="K7" s="181"/>
      <c r="L7" s="175"/>
      <c r="N7" s="172" t="s">
        <v>304</v>
      </c>
      <c r="O7" s="173">
        <f>O6*0.25</f>
        <v>1.1225000000000001</v>
      </c>
      <c r="P7" s="173">
        <f t="shared" ref="P7:Q7" si="0">P6*0.25</f>
        <v>1.7175</v>
      </c>
      <c r="Q7" s="173">
        <f t="shared" si="0"/>
        <v>2.8174999999999999</v>
      </c>
    </row>
    <row r="8" spans="1:21" s="192" customFormat="1" ht="15.75" customHeight="1" x14ac:dyDescent="0.3">
      <c r="A8" s="187"/>
      <c r="B8" s="188"/>
      <c r="C8" s="188"/>
      <c r="D8" s="188"/>
      <c r="E8" s="189"/>
      <c r="F8" s="190"/>
      <c r="G8" s="190"/>
      <c r="H8" s="190"/>
      <c r="I8" s="190"/>
      <c r="J8" s="190"/>
      <c r="K8" s="190"/>
      <c r="L8" s="191"/>
      <c r="N8" s="172" t="s">
        <v>305</v>
      </c>
      <c r="O8" s="173">
        <v>1.65</v>
      </c>
      <c r="P8" s="173">
        <v>3.17</v>
      </c>
      <c r="Q8" s="173">
        <v>3.82</v>
      </c>
      <c r="S8" s="193" t="s">
        <v>306</v>
      </c>
    </row>
    <row r="9" spans="1:21" ht="15.75" customHeight="1" x14ac:dyDescent="0.3">
      <c r="A9" s="176" t="s">
        <v>307</v>
      </c>
      <c r="B9" s="178"/>
      <c r="C9" s="178"/>
      <c r="D9" s="178"/>
      <c r="E9" s="181"/>
      <c r="F9" s="181"/>
      <c r="G9" s="181"/>
      <c r="H9" s="181"/>
      <c r="I9" s="181"/>
      <c r="J9" s="181"/>
      <c r="K9" s="181"/>
      <c r="L9" s="175"/>
      <c r="N9" s="172" t="s">
        <v>308</v>
      </c>
      <c r="O9" s="194">
        <f>SUM(O6:O8)</f>
        <v>7.2625000000000011</v>
      </c>
      <c r="P9" s="194">
        <f t="shared" ref="P9:Q9" si="1">SUM(P6:P8)</f>
        <v>11.7575</v>
      </c>
      <c r="Q9" s="194">
        <f t="shared" si="1"/>
        <v>17.907499999999999</v>
      </c>
      <c r="S9" s="174" t="s">
        <v>309</v>
      </c>
    </row>
    <row r="10" spans="1:21" ht="15.75" customHeight="1" x14ac:dyDescent="0.25">
      <c r="A10" s="178"/>
      <c r="B10" s="179">
        <v>2017</v>
      </c>
      <c r="C10" s="179">
        <v>2040</v>
      </c>
      <c r="D10" s="179">
        <v>2065</v>
      </c>
      <c r="E10" s="180" t="s">
        <v>294</v>
      </c>
      <c r="F10" s="181"/>
      <c r="G10" s="181"/>
      <c r="H10" s="181"/>
      <c r="I10" s="181"/>
      <c r="J10" s="181"/>
      <c r="K10" s="181"/>
      <c r="L10" s="175"/>
      <c r="N10" s="173"/>
      <c r="O10" s="173"/>
      <c r="P10" s="173"/>
      <c r="Q10" s="173"/>
      <c r="S10" s="174" t="s">
        <v>310</v>
      </c>
      <c r="T10" s="171">
        <v>201.887</v>
      </c>
      <c r="U10" s="171">
        <v>201.887</v>
      </c>
    </row>
    <row r="11" spans="1:21" ht="15.75" customHeight="1" x14ac:dyDescent="0.3">
      <c r="A11" s="183" t="s">
        <v>257</v>
      </c>
      <c r="B11" s="195">
        <v>0.51897550619022448</v>
      </c>
      <c r="C11" s="195">
        <v>0.16798036252330126</v>
      </c>
      <c r="D11" s="195">
        <v>3.999999999999998E-2</v>
      </c>
      <c r="E11" s="181"/>
      <c r="F11" s="181"/>
      <c r="G11" s="181"/>
      <c r="H11" s="181"/>
      <c r="I11" s="181"/>
      <c r="J11" s="181"/>
      <c r="K11" s="181"/>
      <c r="L11" s="175"/>
      <c r="N11" s="172" t="s">
        <v>257</v>
      </c>
      <c r="O11" s="173">
        <v>2017</v>
      </c>
      <c r="P11" s="173">
        <v>2040</v>
      </c>
      <c r="Q11" s="173">
        <v>2065</v>
      </c>
      <c r="S11" s="174" t="s">
        <v>311</v>
      </c>
      <c r="T11" s="171">
        <v>1057</v>
      </c>
      <c r="U11" s="171">
        <v>1057</v>
      </c>
    </row>
    <row r="12" spans="1:21" ht="15.75" customHeight="1" x14ac:dyDescent="0.3">
      <c r="A12" s="183" t="s">
        <v>291</v>
      </c>
      <c r="B12" s="195">
        <v>0.47713411257964999</v>
      </c>
      <c r="C12" s="195">
        <v>0.14963865410048666</v>
      </c>
      <c r="D12" s="195">
        <v>3.999999999999998E-2</v>
      </c>
      <c r="E12" s="181"/>
      <c r="F12" s="181"/>
      <c r="G12" s="181"/>
      <c r="H12" s="181"/>
      <c r="I12" s="181"/>
      <c r="J12" s="181"/>
      <c r="K12" s="181"/>
      <c r="L12" s="175"/>
      <c r="N12" s="172" t="s">
        <v>295</v>
      </c>
      <c r="O12" s="173">
        <v>3.71</v>
      </c>
      <c r="P12" s="173">
        <v>5.85</v>
      </c>
      <c r="Q12" s="173">
        <v>9.6</v>
      </c>
      <c r="S12" s="174" t="s">
        <v>312</v>
      </c>
      <c r="T12" s="171">
        <v>12200</v>
      </c>
      <c r="U12" s="171">
        <v>12200</v>
      </c>
    </row>
    <row r="13" spans="1:21" ht="15.75" customHeight="1" x14ac:dyDescent="0.3">
      <c r="A13" s="183" t="s">
        <v>313</v>
      </c>
      <c r="B13" s="195">
        <v>3.8903812301252501E-3</v>
      </c>
      <c r="C13" s="195">
        <v>0.68238098337621211</v>
      </c>
      <c r="D13" s="195">
        <v>0.92</v>
      </c>
      <c r="E13" s="181"/>
      <c r="F13" s="181"/>
      <c r="G13" s="181"/>
      <c r="H13" s="181"/>
      <c r="I13" s="181"/>
      <c r="J13" s="181"/>
      <c r="K13" s="181"/>
      <c r="L13" s="175"/>
      <c r="N13" s="172" t="s">
        <v>298</v>
      </c>
      <c r="O13" s="173">
        <v>2.4900000000000002</v>
      </c>
      <c r="P13" s="173">
        <v>3.85</v>
      </c>
      <c r="Q13" s="173">
        <v>6.32</v>
      </c>
      <c r="S13" s="174" t="s">
        <v>314</v>
      </c>
      <c r="T13" s="171">
        <v>8760</v>
      </c>
      <c r="U13" s="171">
        <v>8760</v>
      </c>
    </row>
    <row r="14" spans="1:21" ht="15.75" customHeight="1" x14ac:dyDescent="0.3">
      <c r="A14" s="196"/>
      <c r="B14" s="197"/>
      <c r="C14" s="197"/>
      <c r="D14" s="197"/>
      <c r="E14" s="181"/>
      <c r="F14" s="181"/>
      <c r="G14" s="181"/>
      <c r="H14" s="181"/>
      <c r="I14" s="181"/>
      <c r="J14" s="181"/>
      <c r="K14" s="181"/>
      <c r="L14" s="175"/>
      <c r="N14" s="172" t="s">
        <v>302</v>
      </c>
      <c r="O14" s="173">
        <f>SUM(O12:O13)</f>
        <v>6.2</v>
      </c>
      <c r="P14" s="173">
        <f t="shared" ref="P14:Q14" si="2">SUM(P12:P13)</f>
        <v>9.6999999999999993</v>
      </c>
      <c r="Q14" s="173">
        <f t="shared" si="2"/>
        <v>15.92</v>
      </c>
      <c r="S14" s="174" t="s">
        <v>315</v>
      </c>
      <c r="T14" s="171">
        <v>0.13</v>
      </c>
      <c r="U14" s="171">
        <v>0.13</v>
      </c>
    </row>
    <row r="15" spans="1:21" ht="15.75" customHeight="1" x14ac:dyDescent="0.3">
      <c r="A15" s="176" t="s">
        <v>316</v>
      </c>
      <c r="B15" s="178"/>
      <c r="C15" s="178"/>
      <c r="D15" s="178"/>
      <c r="E15" s="180" t="s">
        <v>317</v>
      </c>
      <c r="F15" s="181"/>
      <c r="G15" s="181"/>
      <c r="H15" s="181"/>
      <c r="I15" s="181"/>
      <c r="J15" s="181"/>
      <c r="K15" s="181"/>
      <c r="L15" s="175"/>
      <c r="N15" s="172" t="s">
        <v>304</v>
      </c>
      <c r="O15" s="173">
        <f t="shared" ref="O15:P15" si="3">O14*0.25</f>
        <v>1.55</v>
      </c>
      <c r="P15" s="173">
        <f t="shared" si="3"/>
        <v>2.4249999999999998</v>
      </c>
      <c r="Q15" s="173">
        <f>Q14*0.25</f>
        <v>3.98</v>
      </c>
      <c r="S15" s="174" t="s">
        <v>318</v>
      </c>
      <c r="T15" s="171">
        <v>0.33</v>
      </c>
      <c r="U15" s="171">
        <v>0.33</v>
      </c>
    </row>
    <row r="16" spans="1:21" ht="15.75" customHeight="1" x14ac:dyDescent="0.3">
      <c r="A16" s="178"/>
      <c r="B16" s="179">
        <v>2017</v>
      </c>
      <c r="C16" s="179">
        <v>2040</v>
      </c>
      <c r="D16" s="179">
        <v>2065</v>
      </c>
      <c r="E16" s="181"/>
      <c r="F16" s="181"/>
      <c r="G16" s="181"/>
      <c r="H16" s="181"/>
      <c r="I16" s="181"/>
      <c r="J16" s="181"/>
      <c r="K16" s="181"/>
      <c r="L16" s="175"/>
      <c r="N16" s="172" t="s">
        <v>305</v>
      </c>
      <c r="O16" s="173">
        <v>1.28</v>
      </c>
      <c r="P16" s="173">
        <v>3.04</v>
      </c>
      <c r="Q16" s="173">
        <v>3.75</v>
      </c>
      <c r="S16" s="198" t="s">
        <v>319</v>
      </c>
      <c r="T16" s="173">
        <v>0.70818999999999999</v>
      </c>
      <c r="U16" s="173">
        <v>0.70818999999999999</v>
      </c>
    </row>
    <row r="17" spans="1:21" ht="15.75" customHeight="1" x14ac:dyDescent="0.3">
      <c r="A17" s="183" t="s">
        <v>320</v>
      </c>
      <c r="B17" s="199">
        <v>14.125</v>
      </c>
      <c r="C17" s="199">
        <v>27.329178947368426</v>
      </c>
      <c r="D17" s="199">
        <v>38.625</v>
      </c>
      <c r="E17" s="181"/>
      <c r="F17" s="200"/>
      <c r="G17" s="200"/>
      <c r="H17" s="181"/>
      <c r="I17" s="181"/>
      <c r="J17" s="181"/>
      <c r="K17" s="181"/>
      <c r="L17" s="175"/>
      <c r="N17" s="172" t="s">
        <v>308</v>
      </c>
      <c r="O17" s="173">
        <f>SUM(O14:O16)</f>
        <v>9.0299999999999994</v>
      </c>
      <c r="P17" s="173">
        <f t="shared" ref="P17:Q17" si="4">SUM(P14:P16)</f>
        <v>15.164999999999999</v>
      </c>
      <c r="Q17" s="173">
        <f t="shared" si="4"/>
        <v>23.65</v>
      </c>
      <c r="S17" s="174" t="s">
        <v>321</v>
      </c>
      <c r="T17" s="171" t="s">
        <v>322</v>
      </c>
      <c r="U17" s="171" t="s">
        <v>322</v>
      </c>
    </row>
    <row r="18" spans="1:21" ht="15.75" customHeight="1" x14ac:dyDescent="0.25">
      <c r="A18" s="183" t="s">
        <v>323</v>
      </c>
      <c r="B18" s="199">
        <v>13.85</v>
      </c>
      <c r="C18" s="199">
        <v>24.462000000000003</v>
      </c>
      <c r="D18" s="199">
        <v>33.202749999999995</v>
      </c>
      <c r="E18" s="181"/>
      <c r="F18" s="200"/>
      <c r="G18" s="200"/>
      <c r="H18" s="181"/>
      <c r="I18" s="181"/>
      <c r="J18" s="181"/>
      <c r="K18" s="181"/>
      <c r="L18" s="175"/>
      <c r="N18" s="173"/>
      <c r="O18" s="173"/>
      <c r="P18" s="173"/>
      <c r="Q18" s="173"/>
      <c r="S18" s="174" t="s">
        <v>324</v>
      </c>
      <c r="T18" s="171">
        <v>196.08399999999997</v>
      </c>
      <c r="U18" s="171">
        <v>196.08399999999997</v>
      </c>
    </row>
    <row r="19" spans="1:21" ht="15.75" customHeight="1" x14ac:dyDescent="0.3">
      <c r="A19" s="183" t="s">
        <v>325</v>
      </c>
      <c r="B19" s="199">
        <v>254.20000000000002</v>
      </c>
      <c r="C19" s="199">
        <v>415.99</v>
      </c>
      <c r="D19" s="199">
        <v>487.23</v>
      </c>
      <c r="E19" s="201"/>
      <c r="F19" s="200"/>
      <c r="G19" s="200"/>
      <c r="H19" s="181"/>
      <c r="I19" s="181"/>
      <c r="J19" s="181"/>
      <c r="K19" s="201"/>
      <c r="L19" s="202"/>
      <c r="N19" s="172" t="s">
        <v>313</v>
      </c>
      <c r="O19" s="173">
        <v>2017</v>
      </c>
      <c r="P19" s="173">
        <v>2040</v>
      </c>
      <c r="Q19" s="173">
        <v>2065</v>
      </c>
      <c r="S19" s="174" t="s">
        <v>326</v>
      </c>
      <c r="T19" s="171">
        <v>0.14000000000000001</v>
      </c>
      <c r="U19" s="171">
        <v>0.14000000000000001</v>
      </c>
    </row>
    <row r="20" spans="1:21" ht="15.75" customHeight="1" x14ac:dyDescent="0.3">
      <c r="A20" s="181"/>
      <c r="B20" s="203"/>
      <c r="C20" s="203"/>
      <c r="D20" s="203"/>
      <c r="E20" s="201"/>
      <c r="F20" s="201"/>
      <c r="G20" s="181"/>
      <c r="H20" s="181"/>
      <c r="I20" s="181"/>
      <c r="J20" s="181"/>
      <c r="K20" s="201"/>
      <c r="L20" s="202"/>
      <c r="N20" s="172" t="s">
        <v>295</v>
      </c>
      <c r="O20" s="173">
        <v>31</v>
      </c>
      <c r="P20" s="173">
        <v>33.659999999999997</v>
      </c>
      <c r="Q20" s="173">
        <v>33.659999999999997</v>
      </c>
      <c r="S20" s="198" t="s">
        <v>327</v>
      </c>
      <c r="T20" s="173">
        <v>0.15855</v>
      </c>
      <c r="U20" s="173">
        <v>0.15855</v>
      </c>
    </row>
    <row r="21" spans="1:21" ht="15.75" customHeight="1" x14ac:dyDescent="0.3">
      <c r="A21" s="204"/>
      <c r="B21" s="205">
        <v>2017</v>
      </c>
      <c r="C21" s="205">
        <v>2040</v>
      </c>
      <c r="D21" s="205">
        <v>2065</v>
      </c>
      <c r="E21" s="201"/>
      <c r="F21" s="201"/>
      <c r="G21" s="201"/>
      <c r="H21" s="201"/>
      <c r="I21" s="201"/>
      <c r="J21" s="201"/>
      <c r="K21" s="201"/>
      <c r="L21" s="202"/>
      <c r="N21" s="172" t="s">
        <v>298</v>
      </c>
      <c r="O21" s="173">
        <v>0</v>
      </c>
      <c r="P21" s="173">
        <v>0</v>
      </c>
      <c r="Q21" s="173">
        <v>0</v>
      </c>
    </row>
    <row r="22" spans="1:21" ht="15.75" customHeight="1" x14ac:dyDescent="0.3">
      <c r="A22" s="206" t="s">
        <v>328</v>
      </c>
      <c r="B22" s="207">
        <f>B11*B5*B17+B12*B6*B18+B13*B7*B19/100</f>
        <v>10.185339045500776</v>
      </c>
      <c r="C22" s="207">
        <f>C11*C5*C17+C12*C6*C18+C13*C7*C19/100</f>
        <v>8.6188830337584186</v>
      </c>
      <c r="D22" s="207">
        <f>D11*D5*D17+D12*D6*D18+D13*D7*D19/100</f>
        <v>8.5718755375165063</v>
      </c>
      <c r="E22" s="201" t="s">
        <v>329</v>
      </c>
      <c r="F22" s="201"/>
      <c r="G22" s="201"/>
      <c r="H22" s="201"/>
      <c r="I22" s="201"/>
      <c r="J22" s="201"/>
      <c r="K22" s="201"/>
      <c r="L22" s="202"/>
      <c r="N22" s="172" t="s">
        <v>302</v>
      </c>
      <c r="O22" s="173">
        <f>SUM(O20:O21)</f>
        <v>31</v>
      </c>
      <c r="P22" s="173">
        <f t="shared" ref="P22:Q22" si="5">SUM(P20:P21)</f>
        <v>33.659999999999997</v>
      </c>
      <c r="Q22" s="173">
        <f t="shared" si="5"/>
        <v>33.659999999999997</v>
      </c>
    </row>
    <row r="23" spans="1:21" ht="15.75" customHeight="1" x14ac:dyDescent="0.3">
      <c r="A23" s="181"/>
      <c r="B23" s="203"/>
      <c r="C23" s="208"/>
      <c r="D23" s="203"/>
      <c r="E23" s="201"/>
      <c r="F23" s="201"/>
      <c r="G23" s="201"/>
      <c r="H23" s="201"/>
      <c r="I23" s="201"/>
      <c r="J23" s="201"/>
      <c r="K23" s="201"/>
      <c r="L23" s="202"/>
      <c r="N23" s="172" t="s">
        <v>304</v>
      </c>
      <c r="O23" s="173">
        <f>O22*0.25</f>
        <v>7.75</v>
      </c>
      <c r="P23" s="173">
        <f>P22*0.25</f>
        <v>8.4149999999999991</v>
      </c>
      <c r="Q23" s="173">
        <f t="shared" ref="Q23" si="6">Q22*0.25</f>
        <v>8.4149999999999991</v>
      </c>
    </row>
    <row r="24" spans="1:21" ht="14.4" x14ac:dyDescent="0.3">
      <c r="A24" s="209"/>
      <c r="B24" s="210"/>
      <c r="C24" s="210"/>
      <c r="D24" s="211"/>
      <c r="E24" s="212"/>
      <c r="F24" s="209"/>
      <c r="G24" s="210"/>
      <c r="H24" s="210"/>
      <c r="I24" s="210"/>
      <c r="J24" s="211"/>
      <c r="N24" s="172" t="s">
        <v>305</v>
      </c>
      <c r="O24" s="173">
        <v>43.09</v>
      </c>
      <c r="P24" s="173">
        <v>74.78</v>
      </c>
      <c r="Q24" s="173">
        <v>89.03</v>
      </c>
    </row>
    <row r="25" spans="1:21" ht="14.4" x14ac:dyDescent="0.3">
      <c r="A25" s="213" t="s">
        <v>330</v>
      </c>
      <c r="B25" s="212"/>
      <c r="C25" s="214"/>
      <c r="D25" s="215"/>
      <c r="E25" s="212"/>
      <c r="F25" s="216" t="s">
        <v>330</v>
      </c>
      <c r="G25" s="217"/>
      <c r="H25" s="217"/>
      <c r="I25" s="214"/>
      <c r="J25" s="215"/>
      <c r="N25" s="172" t="s">
        <v>308</v>
      </c>
      <c r="O25" s="173">
        <f>SUM(O22:O24)</f>
        <v>81.84</v>
      </c>
      <c r="P25" s="173">
        <f t="shared" ref="P25:Q25" si="7">SUM(P22:P24)</f>
        <v>116.85499999999999</v>
      </c>
      <c r="Q25" s="173">
        <f t="shared" si="7"/>
        <v>131.10499999999999</v>
      </c>
    </row>
    <row r="26" spans="1:21" ht="14.4" x14ac:dyDescent="0.3">
      <c r="A26" s="214" t="s">
        <v>331</v>
      </c>
      <c r="B26" s="212"/>
      <c r="C26" s="214"/>
      <c r="D26" s="215"/>
      <c r="E26" s="212"/>
      <c r="F26" s="218" t="s">
        <v>332</v>
      </c>
      <c r="G26" s="217"/>
      <c r="H26" s="217"/>
      <c r="I26" s="214"/>
      <c r="J26" s="215"/>
      <c r="M26" s="219"/>
    </row>
    <row r="27" spans="1:21" ht="14.4" x14ac:dyDescent="0.3">
      <c r="A27" s="218"/>
      <c r="B27" s="220">
        <v>2017</v>
      </c>
      <c r="C27" s="220"/>
      <c r="D27" s="215"/>
      <c r="E27" s="212"/>
      <c r="F27" s="218"/>
      <c r="G27" s="212"/>
      <c r="H27" s="221">
        <v>2040</v>
      </c>
      <c r="I27" s="221"/>
      <c r="J27" s="222"/>
      <c r="N27" s="223" t="s">
        <v>333</v>
      </c>
      <c r="O27" s="224">
        <f>(B11*B5*O14+B12*B6*O6+B13*B7*O22/100)/10</f>
        <v>0.39169996657757611</v>
      </c>
      <c r="P27" s="224">
        <f>(C11*C5*P14+C12*C6*P6+C13*C7*P22/100)/10</f>
        <v>0.16669795690838338</v>
      </c>
      <c r="Q27" s="224">
        <f>(D11*D5*Q14+D12*D6*Q6+D13*D7*Q22/100)/10</f>
        <v>0.10254114909572536</v>
      </c>
      <c r="R27" s="219" t="s">
        <v>141</v>
      </c>
    </row>
    <row r="28" spans="1:21" ht="14.4" x14ac:dyDescent="0.3">
      <c r="A28" s="218"/>
      <c r="B28" s="225">
        <f>B22/10</f>
        <v>1.0185339045500776</v>
      </c>
      <c r="C28" s="214"/>
      <c r="D28" s="215"/>
      <c r="E28" s="212"/>
      <c r="F28" s="218"/>
      <c r="G28" s="212"/>
      <c r="H28" s="225">
        <f>C22/10</f>
        <v>0.86188830337584188</v>
      </c>
      <c r="I28" s="226"/>
      <c r="J28" s="227"/>
      <c r="N28" s="223" t="s">
        <v>334</v>
      </c>
      <c r="O28" s="224">
        <f>O27*1.25</f>
        <v>0.48962495822197016</v>
      </c>
      <c r="P28" s="224">
        <f t="shared" ref="P28:Q28" si="8">P27*1.25</f>
        <v>0.20837244613547923</v>
      </c>
      <c r="Q28" s="224">
        <f t="shared" si="8"/>
        <v>0.1281764363696567</v>
      </c>
      <c r="R28" s="219" t="s">
        <v>141</v>
      </c>
    </row>
    <row r="29" spans="1:21" ht="14.4" x14ac:dyDescent="0.3">
      <c r="A29" s="228"/>
      <c r="B29" s="229"/>
      <c r="C29" s="229"/>
      <c r="D29" s="230"/>
      <c r="E29" s="212"/>
      <c r="F29" s="228"/>
      <c r="G29" s="229"/>
      <c r="H29" s="229"/>
      <c r="I29" s="229"/>
      <c r="J29" s="230"/>
      <c r="N29" s="223" t="s">
        <v>335</v>
      </c>
      <c r="O29" s="224">
        <f>(B11*B5*O17+B12*B6*O9+B13*B7*O25/100)/10</f>
        <v>0.59568377836722486</v>
      </c>
      <c r="P29" s="224">
        <f>(C11*C5*P17+C12*C6*P9+C13*C7*P25/100)/10</f>
        <v>0.33902975554383874</v>
      </c>
      <c r="Q29" s="224">
        <f>(D11*D5*Q17+D12*D6*Q9+D13*D7*Q25/100)/10</f>
        <v>0.27398099756627697</v>
      </c>
      <c r="R29" s="219" t="s">
        <v>141</v>
      </c>
    </row>
    <row r="30" spans="1:21" ht="13.8" thickBot="1" x14ac:dyDescent="0.3">
      <c r="D30" s="231"/>
      <c r="E30" s="231"/>
      <c r="F30" s="231"/>
      <c r="G30" s="231"/>
      <c r="H30" s="231"/>
      <c r="I30" s="231"/>
      <c r="J30" s="231"/>
      <c r="K30" s="231"/>
      <c r="L30" s="231"/>
    </row>
    <row r="31" spans="1:21" ht="15" thickBot="1" x14ac:dyDescent="0.35">
      <c r="A31" s="232"/>
      <c r="B31" s="239" t="s">
        <v>337</v>
      </c>
      <c r="G31" s="233" t="s">
        <v>336</v>
      </c>
    </row>
    <row r="32" spans="1:21" ht="31.95" customHeight="1" thickBot="1" x14ac:dyDescent="0.35">
      <c r="A32" s="256" t="s">
        <v>338</v>
      </c>
      <c r="B32" s="257">
        <f>H28-P29+P27+U16+U20</f>
        <v>1.5562965047403865</v>
      </c>
      <c r="C32" s="171" t="s">
        <v>347</v>
      </c>
      <c r="G32" s="234">
        <f>H28+U16+U20</f>
        <v>1.7286283033758418</v>
      </c>
    </row>
    <row r="33" spans="1:7" ht="53.4" customHeight="1" thickBot="1" x14ac:dyDescent="0.35">
      <c r="A33" s="235" t="s">
        <v>339</v>
      </c>
      <c r="B33" s="258">
        <f>P27/B32</f>
        <v>0.10711195225371986</v>
      </c>
      <c r="C33" t="s">
        <v>347</v>
      </c>
      <c r="G33" s="236">
        <f>P29/G32</f>
        <v>0.19612646332456019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6D31935ECE08684A8442CF09B53DE204" ma:contentTypeVersion="5" ma:contentTypeDescription="Skapa ett nytt dokument." ma:contentTypeScope="" ma:versionID="55ddde374e11fb1dcfcbc163d179c278">
  <xsd:schema xmlns:xsd="http://www.w3.org/2001/XMLSchema" xmlns:xs="http://www.w3.org/2001/XMLSchema" xmlns:p="http://schemas.microsoft.com/office/2006/metadata/properties" xmlns:ns1="Trafikverket" xmlns:ns3="a36a2a62-45fc-4c16-aaa0-abf1f34f7b9b" xmlns:ns4="65507d0a-df04-4650-bd28-c10a257002e5" targetNamespace="http://schemas.microsoft.com/office/2006/metadata/properties" ma:root="true" ma:fieldsID="ccf8ced4702c5640652e4084a8d0595e" ns1:_="" ns3:_="" ns4:_="">
    <xsd:import namespace="Trafikverket"/>
    <xsd:import namespace="a36a2a62-45fc-4c16-aaa0-abf1f34f7b9b"/>
    <xsd:import namespace="65507d0a-df04-4650-bd28-c10a257002e5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4:Webbsid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a2a62-45fc-4c16-aaa0-abf1f34f7b9b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fieldId="{eb96df49-af7b-4885-ae87-85b965eb0ad2}" ma:sspId="186cccb1-9fab-4187-b54f-d2fc3705fc8a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6b00fc12-b456-4168-a4c6-428ce59f0100}" ma:internalName="TaxCatchAll" ma:showField="CatchAllData" ma:web="a36a2a62-45fc-4c16-aaa0-abf1f34f7b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6b00fc12-b456-4168-a4c6-428ce59f0100}" ma:internalName="TaxCatchAllLabel" ma:readOnly="true" ma:showField="CatchAllDataLabel" ma:web="a36a2a62-45fc-4c16-aaa0-abf1f34f7b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07d0a-df04-4650-bd28-c10a257002e5" elementFormDefault="qualified">
    <xsd:import namespace="http://schemas.microsoft.com/office/2006/documentManagement/types"/>
    <xsd:import namespace="http://schemas.microsoft.com/office/infopath/2007/PartnerControls"/>
    <xsd:element name="Webbsida" ma:index="17" nillable="true" ma:displayName="Webbsida" ma:format="Hyperlink" ma:internalName="Webbsi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datum_x0020_NY xmlns="Trafikverket">2020-05-14T12:49:38+00:00</Dokumentdatum_x0020_NY>
    <Skapat_x0020_av_x0020_NY xmlns="Trafikverket">Selling Emma, PLee</Skapat_x0020_av_x0020_NY>
    <TRVversionNY xmlns="Trafikverket">0.1</TRVversionNY>
    <TrvDocumentTemplateVersion xmlns="Trafikverket" xsi:nil="true"/>
    <TrvDocumentTemplateId xmlns="Trafikverket" xsi:nil="true"/>
    <TaxCatchAll xmlns="a36a2a62-45fc-4c16-aaa0-abf1f34f7b9b">
      <Value>84</Value>
    </TaxCatchAll>
    <TrvUploadedDocumentTypeTaxHTField0 xmlns="a36a2a62-45fc-4c16-aaa0-abf1f34f7b9b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MIGRERAT DOKUMENT</TermName>
          <TermId xmlns="http://schemas.microsoft.com/office/infopath/2007/PartnerControls">c5540478-550e-4a3f-954b-d0de94349d66</TermId>
        </TermInfo>
      </Terms>
    </TrvUploadedDocumentTypeTaxHTField0>
    <TaxCatchAllLabel xmlns="a36a2a62-45fc-4c16-aaa0-abf1f34f7b9b"/>
    <Webbsida xmlns="65507d0a-df04-4650-bd28-c10a257002e5">
      <Url xsi:nil="true"/>
      <Description xsi:nil="true"/>
    </Webbsida>
  </documentManagement>
</p:properties>
</file>

<file path=customXml/itemProps1.xml><?xml version="1.0" encoding="utf-8"?>
<ds:datastoreItem xmlns:ds="http://schemas.openxmlformats.org/officeDocument/2006/customXml" ds:itemID="{FE4FFFED-4871-4A60-B956-A6B001CE324B}"/>
</file>

<file path=customXml/itemProps2.xml><?xml version="1.0" encoding="utf-8"?>
<ds:datastoreItem xmlns:ds="http://schemas.openxmlformats.org/officeDocument/2006/customXml" ds:itemID="{16194036-9C5F-4FC0-8005-637EF7D4BB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0EA79-284E-4B54-BA3A-31060D4F2B07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44B0307-0766-4F0F-B6B5-EF9F65E9ADEC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Trafikverket"/>
    <ds:schemaRef ds:uri="http://purl.org/dc/elements/1.1/"/>
    <ds:schemaRef ds:uri="http://schemas.microsoft.com/office/2006/metadata/properties"/>
    <ds:schemaRef ds:uri="36ad2b8f-2181-4457-9253-31459ed4b01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Indata till Samkalk</vt:lpstr>
      <vt:lpstr>Flik 1</vt:lpstr>
      <vt:lpstr>Makro långväga pb indata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Indata Samkalk 3.4.3.xlsx</dc:title>
  <dc:creator>Selling Emma, PLee</dc:creator>
  <cp:lastModifiedBy>Selling Emma, PLee</cp:lastModifiedBy>
  <dcterms:created xsi:type="dcterms:W3CDTF">2020-04-30T09:01:23Z</dcterms:created>
  <dcterms:modified xsi:type="dcterms:W3CDTF">2020-11-26T11:34:00Z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0x0101002EE44F411E754ABAB6EB27FC7D8442BF00FBDC29B7F7B140FA848AB6ABEF7636D9006D31935ECE08684A8442CF09B53DE204</vt:lpwstr>
  </property>
  <property fmtid="{D5CDD505-2E9C-101B-9397-08002B2CF9AE}" pid="3" name="TrvDocumentType">
    <vt:lpwstr>84;#MIGRERAT DOKUMENT|c5540478-550e-4a3f-954b-d0de94349d66</vt:lpwstr>
  </property>
  <property fmtid="{D5CDD505-2E9C-101B-9397-08002B2CF9AE}" pid="4" name="TrvDocumentTypeTaxHTField0">
    <vt:lpwstr>MIGRERAT DOKUMENT|c5540478-550e-4a3f-954b-d0de94349d66</vt:lpwstr>
  </property>
  <property fmtid="{D5CDD505-2E9C-101B-9397-08002B2CF9AE}" pid="5" name="TrvUploadedDocumentType">
    <vt:lpwstr>84;#MIGRERAT DOKUMENT|c5540478-550e-4a3f-954b-d0de94349d66</vt:lpwstr>
  </property>
  <property fmtid="{D5CDD505-2E9C-101B-9397-08002B2CF9AE}" pid="6" name="TrvCopyTo">
    <vt:lpwstr/>
  </property>
  <property fmtid="{D5CDD505-2E9C-101B-9397-08002B2CF9AE}" pid="7" name="URL">
    <vt:lpwstr/>
  </property>
  <property fmtid="{D5CDD505-2E9C-101B-9397-08002B2CF9AE}" pid="8" name="TrvCounterpartIdentityNumber">
    <vt:lpwstr/>
  </property>
  <property fmtid="{D5CDD505-2E9C-101B-9397-08002B2CF9AE}" pid="9" name="TrvCaseId">
    <vt:lpwstr/>
  </property>
  <property fmtid="{D5CDD505-2E9C-101B-9397-08002B2CF9AE}" pid="10" name="TrvAddressee">
    <vt:lpwstr/>
  </property>
  <property fmtid="{D5CDD505-2E9C-101B-9397-08002B2CF9AE}" pid="11" name="TrvCounterpart">
    <vt:lpwstr/>
  </property>
  <property fmtid="{D5CDD505-2E9C-101B-9397-08002B2CF9AE}" pid="12" name="TrvApprovedBy">
    <vt:lpwstr/>
  </property>
  <property fmtid="{D5CDD505-2E9C-101B-9397-08002B2CF9AE}" pid="13" name="TrvCounterpartCaseId">
    <vt:lpwstr/>
  </property>
</Properties>
</file>