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7" i="1" l="1"/>
  <c r="M237" i="1" s="1"/>
  <c r="G236" i="1"/>
  <c r="M236" i="1" s="1"/>
  <c r="G235" i="1"/>
  <c r="M235" i="1" s="1"/>
  <c r="G232" i="1"/>
  <c r="M232" i="1" s="1"/>
  <c r="G231" i="1"/>
  <c r="M231" i="1" s="1"/>
  <c r="G230" i="1"/>
  <c r="M230" i="1" s="1"/>
  <c r="G229" i="1"/>
  <c r="M229" i="1" s="1"/>
  <c r="E216" i="1"/>
  <c r="G216" i="1" s="1"/>
  <c r="M216" i="1" s="1"/>
  <c r="E193" i="1"/>
  <c r="G193" i="1" s="1"/>
  <c r="M193" i="1" s="1"/>
  <c r="E178" i="1"/>
  <c r="G178" i="1" s="1"/>
  <c r="M178" i="1" s="1"/>
  <c r="G174" i="1"/>
  <c r="M174" i="1" s="1"/>
  <c r="G173" i="1"/>
  <c r="M173" i="1" s="1"/>
  <c r="G172" i="1"/>
  <c r="M172" i="1" s="1"/>
  <c r="G171" i="1"/>
  <c r="M171" i="1" s="1"/>
  <c r="J161" i="1"/>
  <c r="L161" i="1" s="1"/>
  <c r="E161" i="1"/>
  <c r="G161" i="1" s="1"/>
  <c r="J144" i="1"/>
  <c r="L144" i="1" s="1"/>
  <c r="E144" i="1"/>
  <c r="G144" i="1" s="1"/>
  <c r="M144" i="1" s="1"/>
  <c r="J128" i="1"/>
  <c r="L128" i="1" s="1"/>
  <c r="E128" i="1"/>
  <c r="G128" i="1" s="1"/>
  <c r="M128" i="1" s="1"/>
  <c r="J115" i="1"/>
  <c r="L115" i="1" s="1"/>
  <c r="E115" i="1"/>
  <c r="G115" i="1" s="1"/>
  <c r="J106" i="1"/>
  <c r="L106" i="1" s="1"/>
  <c r="E106" i="1"/>
  <c r="G106" i="1" s="1"/>
  <c r="J97" i="1"/>
  <c r="L97" i="1" s="1"/>
  <c r="E97" i="1"/>
  <c r="G97" i="1" s="1"/>
  <c r="J86" i="1"/>
  <c r="L86" i="1" s="1"/>
  <c r="E86" i="1"/>
  <c r="G86" i="1" s="1"/>
  <c r="J75" i="1"/>
  <c r="L75" i="1" s="1"/>
  <c r="E75" i="1"/>
  <c r="G75" i="1" s="1"/>
  <c r="J67" i="1"/>
  <c r="L67" i="1" s="1"/>
  <c r="E67" i="1"/>
  <c r="G67" i="1" s="1"/>
  <c r="J59" i="1"/>
  <c r="L59" i="1" s="1"/>
  <c r="E59" i="1"/>
  <c r="G59" i="1" s="1"/>
  <c r="J51" i="1"/>
  <c r="L51" i="1" s="1"/>
  <c r="E51" i="1"/>
  <c r="G51" i="1" s="1"/>
  <c r="J43" i="1"/>
  <c r="L43" i="1" s="1"/>
  <c r="E43" i="1"/>
  <c r="G43" i="1" s="1"/>
  <c r="J35" i="1"/>
  <c r="L35" i="1" s="1"/>
  <c r="E35" i="1"/>
  <c r="G35" i="1" s="1"/>
  <c r="L29" i="1"/>
  <c r="G29" i="1"/>
  <c r="M29" i="1" s="1"/>
  <c r="L28" i="1"/>
  <c r="G28" i="1"/>
  <c r="L27" i="1"/>
  <c r="G27" i="1"/>
  <c r="L26" i="1"/>
  <c r="G26" i="1"/>
  <c r="L25" i="1"/>
  <c r="G25" i="1"/>
  <c r="L24" i="1"/>
  <c r="G24" i="1"/>
  <c r="L21" i="1"/>
  <c r="G21" i="1"/>
  <c r="L20" i="1"/>
  <c r="G20" i="1"/>
  <c r="L19" i="1"/>
  <c r="G19" i="1"/>
  <c r="M19" i="1" s="1"/>
  <c r="L18" i="1"/>
  <c r="G18" i="1"/>
  <c r="M106" i="1" l="1"/>
  <c r="M97" i="1"/>
  <c r="M59" i="1"/>
  <c r="M35" i="1"/>
  <c r="M21" i="1"/>
  <c r="M27" i="1"/>
  <c r="M75" i="1"/>
  <c r="M18" i="1"/>
  <c r="M24" i="1"/>
  <c r="M28" i="1"/>
  <c r="M86" i="1"/>
  <c r="M51" i="1"/>
  <c r="M20" i="1"/>
  <c r="M67" i="1"/>
  <c r="M161" i="1"/>
  <c r="M26" i="1"/>
  <c r="M25" i="1"/>
  <c r="M43" i="1"/>
  <c r="M115" i="1"/>
  <c r="M238" i="1" l="1"/>
</calcChain>
</file>

<file path=xl/sharedStrings.xml><?xml version="1.0" encoding="utf-8"?>
<sst xmlns="http://schemas.openxmlformats.org/spreadsheetml/2006/main" count="422" uniqueCount="142">
  <si>
    <t>Kopieringstjänster</t>
  </si>
  <si>
    <t>SAMTLIGA gulfärgade rutor nedan SKA fyllas i av anbudsgivaren.</t>
  </si>
  <si>
    <t>Anbudsgivare:</t>
  </si>
  <si>
    <r>
      <t>Pris lämnas för ramavtalsområde (se Kravspecifikation 1.1 Omfattning):</t>
    </r>
    <r>
      <rPr>
        <b/>
        <i/>
        <sz val="12"/>
        <rFont val="Times New Roman"/>
        <family val="1"/>
      </rPr>
      <t xml:space="preserve"> </t>
    </r>
  </si>
  <si>
    <t>Om anbud avges för flera ramavtalsområden och differentierad prissättning önskas ska flera prisbilagor bifogas anbudet.</t>
  </si>
  <si>
    <t>Prislista för kopieringstjänster</t>
  </si>
  <si>
    <t>Artikelnummer ska vara unikt för varje specificerad rad.</t>
  </si>
  <si>
    <t>Kopiering / printning svart/vit inkl sortering. Priset gäller både hålat och ej hålat</t>
  </si>
  <si>
    <t>Beskrivning, format (vad gäller papperstyp avses generellt vitt standardpapper 80 g)</t>
  </si>
  <si>
    <t>Artikelnummer</t>
  </si>
  <si>
    <t>Pris/styck SEK</t>
  </si>
  <si>
    <t>Viktning</t>
  </si>
  <si>
    <t>Summa</t>
  </si>
  <si>
    <t>Artikelnummer åldersbeständigt</t>
  </si>
  <si>
    <t>Pris/styck åldersbeständigt</t>
  </si>
  <si>
    <t>Totalsumma</t>
  </si>
  <si>
    <t xml:space="preserve">A4 </t>
  </si>
  <si>
    <t>A4 dubbelsidig</t>
  </si>
  <si>
    <t>A3</t>
  </si>
  <si>
    <t>A3 inklusive vikning</t>
  </si>
  <si>
    <t>Kopiering / printning färg inkl sortering.  Priset gäller både hålat och ej hålat</t>
  </si>
  <si>
    <t xml:space="preserve">Pris/styck SEK </t>
  </si>
  <si>
    <t>A4</t>
  </si>
  <si>
    <t>A4, dubbelsidig</t>
  </si>
  <si>
    <t>A3, illustration</t>
  </si>
  <si>
    <t>A3, illustration inklusive vikning</t>
  </si>
  <si>
    <t>Storformat svart/vit inkl hålslagning med förstärkning och vikning till A4, streckritning/grafisk</t>
  </si>
  <si>
    <t>Från underlag: digitalt exempelvis .plt, .pdf, .docx, .xlsx till utskrift på papper (vitt 80 g standardpapper).</t>
  </si>
  <si>
    <t>Snittpris/kopia</t>
  </si>
  <si>
    <t>A0</t>
  </si>
  <si>
    <t>A1</t>
  </si>
  <si>
    <t>A11 (A1F)</t>
  </si>
  <si>
    <t>A12  (A1FF)</t>
  </si>
  <si>
    <t>A31 (A3F)</t>
  </si>
  <si>
    <t>A32 (A3FF)</t>
  </si>
  <si>
    <t>A01 (A0F)</t>
  </si>
  <si>
    <t>A02 (A0FF)</t>
  </si>
  <si>
    <t>A2</t>
  </si>
  <si>
    <t>A21 (A2F)</t>
  </si>
  <si>
    <t>A22 (A2FF)</t>
  </si>
  <si>
    <t>A33 (A3FFF)</t>
  </si>
  <si>
    <t>Plus ytterligare varje 10 cm</t>
  </si>
  <si>
    <t>Vikning till A3 (gäller samtliga format rad 31 - 44)</t>
  </si>
  <si>
    <t>Från underlag: Påskriftsoriginal (underlag i papper) till utskrift på papper (vitt eller färgat 80 g standardpapper).</t>
  </si>
  <si>
    <t>Vikning till A3 (gäller samtliga format rad 47 - 60)</t>
  </si>
  <si>
    <t>Vikning till A3 (gäller samtliga format rad 63 - 76)</t>
  </si>
  <si>
    <t>Storformat färg inkl hålslagning med förstärkning och vikning till A4, streckritning/grafisk</t>
  </si>
  <si>
    <t>A1 Illustration</t>
  </si>
  <si>
    <t>A31 Illustration</t>
  </si>
  <si>
    <t>A32 Illustration</t>
  </si>
  <si>
    <t>Plus ytterligare varje 10 cm Illustration</t>
  </si>
  <si>
    <t>A2 Illustration</t>
  </si>
  <si>
    <t>A33 Illustration</t>
  </si>
  <si>
    <t>Vikning till A3 (gäller samtliga format rad 80 - 100)</t>
  </si>
  <si>
    <t>Från underlag: Påsiktsoriginal (underlag i papper) till utskrift på papper (vitt 80 g standardpapper).</t>
  </si>
  <si>
    <t>Vikning till A3 (gäller samtliga format rad 103 - 117)</t>
  </si>
  <si>
    <t>Övriga format inkl skärning, hålslagning med förstärkning och vikning till A4. Svart/Vit</t>
  </si>
  <si>
    <t>100x140</t>
  </si>
  <si>
    <t>30x120</t>
  </si>
  <si>
    <t>Plus ytterligare varje 10 cm efter 30x120</t>
  </si>
  <si>
    <t>40x120</t>
  </si>
  <si>
    <t>Plus ytterligare varje 10 cm efter 40x120</t>
  </si>
  <si>
    <t>42x120</t>
  </si>
  <si>
    <t>Plus ytterligare varje 10 cm efter 42x120</t>
  </si>
  <si>
    <t>60x150</t>
  </si>
  <si>
    <t>Plus ytterligare varje 10 cm efter 60x150</t>
  </si>
  <si>
    <t>70x100</t>
  </si>
  <si>
    <t>Plus ytterligare varje 10 cm efter 70x100</t>
  </si>
  <si>
    <t>84x150</t>
  </si>
  <si>
    <t>Plus ytterligare varje 10 cm efter 84x150</t>
  </si>
  <si>
    <t>Vikning till A3 (gäller samtliga format rad 121 - 133)</t>
  </si>
  <si>
    <r>
      <t>Övriga format inkl skärning</t>
    </r>
    <r>
      <rPr>
        <b/>
        <strike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hålslagning med förstärkning och vikning till A4. Färg (streckritning)</t>
    </r>
    <r>
      <rPr>
        <sz val="12"/>
        <rFont val="Times New Roman"/>
        <family val="1"/>
      </rPr>
      <t>ojämn format räknas som nästkommande format</t>
    </r>
  </si>
  <si>
    <r>
      <t>Övriga format inkl skärning</t>
    </r>
    <r>
      <rPr>
        <b/>
        <strike/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hålslagning med förstärkning och vikning till A4. Färg (streckritning)</t>
    </r>
    <r>
      <rPr>
        <sz val="11"/>
        <rFont val="Times New Roman"/>
        <family val="1"/>
      </rPr>
      <t>ojämn format räknas som nästkommande format</t>
    </r>
  </si>
  <si>
    <t>Plus ytterligare varje 10 cm efter  40x120</t>
  </si>
  <si>
    <t>Vikning till A3 (gäller samtliga format rad 137 - 149)</t>
  </si>
  <si>
    <t>Ihopplockning av pärm  inkl pärm, flik, istopp material, sortering, istopp framsida, istopp baksida och istopp rygg</t>
  </si>
  <si>
    <t>Pärm kompl A4 m register 1-5</t>
  </si>
  <si>
    <t>Pärm kompl A4 m register 1-10</t>
  </si>
  <si>
    <t>Pärm kompl A4 m register 1-12</t>
  </si>
  <si>
    <t>Pärm kompl A4 m register 1-15</t>
  </si>
  <si>
    <t>Pärm kompl A4 m register 1-20</t>
  </si>
  <si>
    <t>Pärm kompl A4 m register 1-31</t>
  </si>
  <si>
    <t>Pärm kompl A4 m register A-Ö</t>
  </si>
  <si>
    <t>Pärm kompl A4 m register 1-52/54</t>
  </si>
  <si>
    <t>Pärm kompl A3 m register 1-5</t>
  </si>
  <si>
    <t>Pärm kompl A3 m register 1-10</t>
  </si>
  <si>
    <t>Pärm kompl A3 m register 1-12</t>
  </si>
  <si>
    <t>Pärm komplett A3 register 1-15</t>
  </si>
  <si>
    <t>Pärm komplett A3 register 1-20</t>
  </si>
  <si>
    <t>Pärm kompl A3 m register 1-31</t>
  </si>
  <si>
    <t>Pärm komplett A3 register A-Ö</t>
  </si>
  <si>
    <t>Övriga tjänster</t>
  </si>
  <si>
    <t>Övriga tjänster/hanteringstid (kr/tim)</t>
  </si>
  <si>
    <t>CD/DVD/USB bränning (utan material)</t>
  </si>
  <si>
    <t>Emballage</t>
  </si>
  <si>
    <t>Mappstruktur som speglar pärmstruktur, per pärm med digital leverans.</t>
  </si>
  <si>
    <t>Skanning från papper till pdf färg och svart/vit</t>
  </si>
  <si>
    <t>Dokumentskanning A4</t>
  </si>
  <si>
    <t>Dokumentskanning A3</t>
  </si>
  <si>
    <t>Dubbelsidig skanning A4.</t>
  </si>
  <si>
    <t>Dubbelsidig skanning A3.</t>
  </si>
  <si>
    <r>
      <t xml:space="preserve">Skanning från papper till pdf per ritning svart/vit </t>
    </r>
    <r>
      <rPr>
        <sz val="12"/>
        <rFont val="Times New Roman"/>
        <family val="1"/>
      </rPr>
      <t>(ojämn format räknas som nästkommande format)</t>
    </r>
  </si>
  <si>
    <t>Skanning från papper till pdf per ritning svart/vit (ojämn format räknas som nästkommande format)</t>
  </si>
  <si>
    <t>Ritningsskanning A3</t>
  </si>
  <si>
    <t>Ritningsskanning A31 (A3F)</t>
  </si>
  <si>
    <t>Ritningsskanning A32 (A3FF)</t>
  </si>
  <si>
    <t>Ritningsskanning A33 (A3FFF)</t>
  </si>
  <si>
    <t>Ritningsskanning A2</t>
  </si>
  <si>
    <t>Ritningsskanning A21 (A2F)</t>
  </si>
  <si>
    <t>Ritningsskanning A22 (A2FF)</t>
  </si>
  <si>
    <t>Ritningsskanning A1</t>
  </si>
  <si>
    <t>Ritningsskanning A11 (A1F)</t>
  </si>
  <si>
    <t>Ritningsskanning A12 (A1FF)</t>
  </si>
  <si>
    <t>Ritningsskanning A0</t>
  </si>
  <si>
    <t>Ritningsskanning A01 (A0F)</t>
  </si>
  <si>
    <t>Ritningsskanning A02 (A0FF)</t>
  </si>
  <si>
    <t>Ritningsskanning 100x140</t>
  </si>
  <si>
    <t>Ritningsskanning 30x120</t>
  </si>
  <si>
    <t>Ritningsskanning 40x120</t>
  </si>
  <si>
    <t>Ritningsskanning 42x120</t>
  </si>
  <si>
    <t>Ritningsskanning 60x150</t>
  </si>
  <si>
    <t>Ritningsskanning 70x100</t>
  </si>
  <si>
    <t>Ritningsskanning 84x150</t>
  </si>
  <si>
    <t>Nästkommande 10 cm (gäller samtliga format rad 195 - 201)</t>
  </si>
  <si>
    <r>
      <t xml:space="preserve">Skanning från papper till pdf per ritning färg </t>
    </r>
    <r>
      <rPr>
        <sz val="12"/>
        <rFont val="Times New Roman"/>
        <family val="1"/>
      </rPr>
      <t>(ojämn format räknas till nästkommande storlek)</t>
    </r>
  </si>
  <si>
    <r>
      <t xml:space="preserve">Skanning från papper till pdf per ritning färg </t>
    </r>
    <r>
      <rPr>
        <sz val="11"/>
        <rFont val="Times New Roman"/>
        <family val="1"/>
      </rPr>
      <t>(ojämn format räknas till nästkommande storlek)</t>
    </r>
  </si>
  <si>
    <t>Nästkommande 10 cm (gäller samtliga format rad 218 - 224)</t>
  </si>
  <si>
    <t>Skanning övriga tjänster</t>
  </si>
  <si>
    <t>Namngiving per fil</t>
  </si>
  <si>
    <t>Namngiving per fil enl. hadlingsnummer/dokumentnamn</t>
  </si>
  <si>
    <t>Stämpel</t>
  </si>
  <si>
    <t>Återvikning av orginalritning</t>
  </si>
  <si>
    <t>Frakt med budbil</t>
  </si>
  <si>
    <t>Zon 1</t>
  </si>
  <si>
    <t>Zon 2</t>
  </si>
  <si>
    <t>Zon 3</t>
  </si>
  <si>
    <t>Anbudssumma</t>
  </si>
  <si>
    <t>Från underlag: digitalt exempelvis .plt, .pdf, .docx, .xlsx till utskrift på papper (färgat 80 g standardpapper).</t>
  </si>
  <si>
    <t>Datum: 2021-??</t>
  </si>
  <si>
    <t>Ärendenummer: KOM-408629</t>
  </si>
  <si>
    <t>Arkitektkopia AB</t>
  </si>
  <si>
    <t>Region Stockholm/Öst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</si>
</sst>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 ;\-0.00\ "/>
    <numFmt numFmtId="165" formatCode="_-* #,##0\ [$kr-41D]_-;\-* #,##0\ [$kr-41D]_-;_-* &quot;-&quot;??\ [$kr-41D]_-;_-@_-"/>
    <numFmt numFmtId="166" formatCode="_-* #,##0\ &quot;kr&quot;_-;\-* #,##0\ &quot;kr&quot;_-;_-* &quot;-&quot;??\ &quot;kr&quot;_-;_-@_-"/>
    <numFmt numFmtId="167" formatCode="#,##0.00\ &quot;kr&quot;"/>
    <numFmt numFmtId="168" formatCode="_-* #,##0.00\ [$kr-41D]_-;\-* #,##0.00\ [$kr-41D]_-;_-* &quot;-&quot;??\ [$kr-41D]_-;_-@_-"/>
    <numFmt numFmtId="169" formatCode="#,##0\ &quot;kr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trike/>
      <sz val="12"/>
      <name val="Times New Roman"/>
      <family val="1"/>
    </font>
    <font>
      <b/>
      <strike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 applyProtection="0"/>
    <xf numFmtId="0" fontId="4" fillId="0" borderId="0"/>
  </cellStyleXfs>
  <cellXfs count="104">
    <xf numFmtId="0" fontId="0" fillId="0" borderId="0" xfId="0"/>
    <xf numFmtId="0" fontId="2" fillId="0" borderId="0" xfId="3" applyProtection="1"/>
    <xf numFmtId="0" fontId="3" fillId="0" borderId="0" xfId="3" applyFont="1" applyAlignment="1" applyProtection="1">
      <alignment horizontal="right"/>
    </xf>
    <xf numFmtId="0" fontId="2" fillId="0" borderId="0" xfId="4" applyAlignment="1" applyProtection="1"/>
    <xf numFmtId="0" fontId="2" fillId="0" borderId="0" xfId="4" applyAlignment="1" applyProtection="1">
      <alignment horizontal="right"/>
    </xf>
    <xf numFmtId="0" fontId="0" fillId="0" borderId="0" xfId="0" applyProtection="1"/>
    <xf numFmtId="0" fontId="5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2" fillId="0" borderId="0" xfId="3" applyFill="1" applyProtection="1"/>
    <xf numFmtId="0" fontId="0" fillId="0" borderId="0" xfId="0" applyFill="1" applyProtection="1"/>
    <xf numFmtId="0" fontId="9" fillId="3" borderId="4" xfId="5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9" fillId="3" borderId="4" xfId="5" applyFont="1" applyFill="1" applyBorder="1" applyAlignment="1" applyProtection="1">
      <alignment vertical="center" wrapText="1"/>
    </xf>
    <xf numFmtId="0" fontId="8" fillId="5" borderId="0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Protection="1"/>
    <xf numFmtId="0" fontId="4" fillId="0" borderId="0" xfId="3" applyFont="1" applyAlignment="1" applyProtection="1">
      <alignment vertical="top"/>
    </xf>
    <xf numFmtId="0" fontId="11" fillId="0" borderId="0" xfId="0" applyFont="1" applyProtection="1"/>
    <xf numFmtId="0" fontId="12" fillId="0" borderId="0" xfId="0" applyFont="1" applyProtection="1"/>
    <xf numFmtId="0" fontId="9" fillId="6" borderId="4" xfId="3" applyFont="1" applyFill="1" applyBorder="1" applyAlignment="1" applyProtection="1">
      <alignment horizontal="left" vertical="center" wrapText="1" indent="1"/>
    </xf>
    <xf numFmtId="0" fontId="9" fillId="6" borderId="6" xfId="3" applyFont="1" applyFill="1" applyBorder="1" applyAlignment="1" applyProtection="1">
      <alignment horizontal="left" vertical="center" wrapText="1" indent="1"/>
    </xf>
    <xf numFmtId="0" fontId="2" fillId="6" borderId="6" xfId="3" applyFill="1" applyBorder="1" applyProtection="1"/>
    <xf numFmtId="0" fontId="13" fillId="3" borderId="14" xfId="3" applyFont="1" applyFill="1" applyBorder="1" applyAlignment="1" applyProtection="1">
      <alignment vertical="center" wrapText="1"/>
    </xf>
    <xf numFmtId="0" fontId="13" fillId="3" borderId="15" xfId="3" applyFont="1" applyFill="1" applyBorder="1" applyAlignment="1" applyProtection="1">
      <alignment vertical="center" wrapText="1"/>
    </xf>
    <xf numFmtId="0" fontId="13" fillId="7" borderId="15" xfId="3" applyFont="1" applyFill="1" applyBorder="1" applyAlignment="1" applyProtection="1">
      <alignment horizontal="center" vertical="center" wrapText="1"/>
    </xf>
    <xf numFmtId="0" fontId="14" fillId="3" borderId="14" xfId="3" applyFont="1" applyFill="1" applyBorder="1" applyAlignment="1" applyProtection="1">
      <alignment vertical="center" wrapText="1"/>
    </xf>
    <xf numFmtId="0" fontId="14" fillId="0" borderId="4" xfId="3" applyFont="1" applyFill="1" applyBorder="1" applyAlignment="1" applyProtection="1">
      <alignment vertical="top" wrapText="1"/>
    </xf>
    <xf numFmtId="0" fontId="14" fillId="2" borderId="4" xfId="3" applyFont="1" applyFill="1" applyBorder="1" applyAlignment="1" applyProtection="1">
      <alignment vertical="top" wrapText="1"/>
      <protection locked="0"/>
    </xf>
    <xf numFmtId="164" fontId="14" fillId="4" borderId="4" xfId="3" applyNumberFormat="1" applyFont="1" applyFill="1" applyBorder="1" applyAlignment="1" applyProtection="1">
      <alignment vertical="top"/>
      <protection locked="0"/>
    </xf>
    <xf numFmtId="0" fontId="14" fillId="8" borderId="4" xfId="3" applyFont="1" applyFill="1" applyBorder="1" applyAlignment="1" applyProtection="1">
      <alignment vertical="top" wrapText="1"/>
    </xf>
    <xf numFmtId="165" fontId="14" fillId="8" borderId="4" xfId="1" applyNumberFormat="1" applyFont="1" applyFill="1" applyBorder="1" applyAlignment="1" applyProtection="1">
      <alignment vertical="top" wrapText="1"/>
    </xf>
    <xf numFmtId="2" fontId="14" fillId="2" borderId="4" xfId="3" applyNumberFormat="1" applyFont="1" applyFill="1" applyBorder="1" applyAlignment="1" applyProtection="1">
      <alignment vertical="top" wrapText="1"/>
      <protection locked="0"/>
    </xf>
    <xf numFmtId="0" fontId="14" fillId="7" borderId="4" xfId="3" applyFont="1" applyFill="1" applyBorder="1" applyAlignment="1" applyProtection="1">
      <alignment vertical="top" wrapText="1"/>
    </xf>
    <xf numFmtId="166" fontId="14" fillId="7" borderId="4" xfId="2" applyNumberFormat="1" applyFont="1" applyFill="1" applyBorder="1" applyAlignment="1" applyProtection="1">
      <alignment vertical="top" wrapText="1"/>
    </xf>
    <xf numFmtId="167" fontId="13" fillId="8" borderId="4" xfId="3" applyNumberFormat="1" applyFont="1" applyFill="1" applyBorder="1" applyProtection="1"/>
    <xf numFmtId="0" fontId="1" fillId="0" borderId="0" xfId="0" applyFont="1" applyProtection="1"/>
    <xf numFmtId="168" fontId="9" fillId="6" borderId="4" xfId="3" applyNumberFormat="1" applyFont="1" applyFill="1" applyBorder="1" applyAlignment="1" applyProtection="1">
      <alignment horizontal="left" vertical="center" wrapText="1" indent="1"/>
    </xf>
    <xf numFmtId="167" fontId="15" fillId="6" borderId="4" xfId="3" applyNumberFormat="1" applyFont="1" applyFill="1" applyBorder="1" applyProtection="1"/>
    <xf numFmtId="0" fontId="13" fillId="3" borderId="4" xfId="3" applyFont="1" applyFill="1" applyBorder="1" applyAlignment="1" applyProtection="1">
      <alignment vertical="center" wrapText="1"/>
    </xf>
    <xf numFmtId="0" fontId="14" fillId="2" borderId="4" xfId="3" applyFont="1" applyFill="1" applyBorder="1" applyAlignment="1" applyProtection="1">
      <alignment vertical="top" wrapText="1"/>
    </xf>
    <xf numFmtId="0" fontId="2" fillId="6" borderId="4" xfId="3" applyFill="1" applyBorder="1" applyProtection="1"/>
    <xf numFmtId="0" fontId="14" fillId="0" borderId="4" xfId="3" applyFont="1" applyBorder="1" applyAlignment="1" applyProtection="1">
      <alignment vertical="top" wrapText="1"/>
    </xf>
    <xf numFmtId="165" fontId="7" fillId="0" borderId="4" xfId="1" applyNumberFormat="1" applyFont="1" applyFill="1" applyBorder="1" applyAlignment="1" applyProtection="1">
      <alignment vertical="top" wrapText="1"/>
    </xf>
    <xf numFmtId="166" fontId="7" fillId="0" borderId="4" xfId="2" applyNumberFormat="1" applyFont="1" applyFill="1" applyBorder="1" applyAlignment="1" applyProtection="1">
      <alignment vertical="top" wrapText="1"/>
    </xf>
    <xf numFmtId="0" fontId="2" fillId="0" borderId="4" xfId="3" applyBorder="1" applyProtection="1"/>
    <xf numFmtId="165" fontId="7" fillId="8" borderId="4" xfId="1" applyNumberFormat="1" applyFont="1" applyFill="1" applyBorder="1" applyAlignment="1" applyProtection="1">
      <alignment vertical="top" wrapText="1"/>
    </xf>
    <xf numFmtId="165" fontId="7" fillId="7" borderId="4" xfId="1" applyNumberFormat="1" applyFont="1" applyFill="1" applyBorder="1" applyAlignment="1" applyProtection="1">
      <alignment vertical="top" wrapText="1"/>
    </xf>
    <xf numFmtId="167" fontId="2" fillId="8" borderId="4" xfId="3" applyNumberFormat="1" applyFill="1" applyBorder="1" applyProtection="1"/>
    <xf numFmtId="2" fontId="2" fillId="0" borderId="4" xfId="3" applyNumberFormat="1" applyFill="1" applyBorder="1" applyProtection="1"/>
    <xf numFmtId="167" fontId="2" fillId="0" borderId="4" xfId="3" applyNumberFormat="1" applyFill="1" applyBorder="1" applyProtection="1"/>
    <xf numFmtId="0" fontId="0" fillId="0" borderId="4" xfId="0" applyBorder="1" applyProtection="1"/>
    <xf numFmtId="0" fontId="14" fillId="2" borderId="14" xfId="3" applyFont="1" applyFill="1" applyBorder="1" applyAlignment="1" applyProtection="1">
      <alignment vertical="top" wrapText="1"/>
    </xf>
    <xf numFmtId="0" fontId="14" fillId="0" borderId="14" xfId="3" applyFont="1" applyBorder="1" applyAlignment="1" applyProtection="1">
      <alignment vertical="top" wrapText="1"/>
    </xf>
    <xf numFmtId="0" fontId="2" fillId="0" borderId="14" xfId="3" applyBorder="1" applyProtection="1"/>
    <xf numFmtId="0" fontId="13" fillId="7" borderId="4" xfId="3" applyFont="1" applyFill="1" applyBorder="1" applyAlignment="1" applyProtection="1">
      <alignment horizontal="center" vertical="center" wrapText="1"/>
    </xf>
    <xf numFmtId="0" fontId="13" fillId="0" borderId="14" xfId="3" applyFont="1" applyFill="1" applyBorder="1" applyAlignment="1" applyProtection="1">
      <alignment vertical="center" wrapText="1"/>
    </xf>
    <xf numFmtId="0" fontId="13" fillId="0" borderId="4" xfId="3" applyFont="1" applyFill="1" applyBorder="1" applyAlignment="1" applyProtection="1">
      <alignment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4" fillId="0" borderId="14" xfId="3" applyFont="1" applyFill="1" applyBorder="1" applyAlignment="1" applyProtection="1">
      <alignment vertical="center" wrapText="1"/>
    </xf>
    <xf numFmtId="0" fontId="14" fillId="6" borderId="4" xfId="3" applyFont="1" applyFill="1" applyBorder="1" applyAlignment="1" applyProtection="1">
      <alignment horizontal="left" vertical="center" wrapText="1" indent="1"/>
    </xf>
    <xf numFmtId="0" fontId="14" fillId="0" borderId="14" xfId="3" applyFont="1" applyFill="1" applyBorder="1" applyAlignment="1" applyProtection="1">
      <alignment vertical="top" wrapText="1"/>
    </xf>
    <xf numFmtId="0" fontId="14" fillId="8" borderId="4" xfId="3" applyFont="1" applyFill="1" applyBorder="1" applyAlignment="1" applyProtection="1">
      <alignment horizontal="left" vertical="center" wrapText="1" indent="1"/>
    </xf>
    <xf numFmtId="2" fontId="14" fillId="8" borderId="4" xfId="3" applyNumberFormat="1" applyFont="1" applyFill="1" applyBorder="1" applyAlignment="1" applyProtection="1">
      <alignment vertical="top" wrapText="1"/>
    </xf>
    <xf numFmtId="164" fontId="14" fillId="8" borderId="4" xfId="2" applyNumberFormat="1" applyFont="1" applyFill="1" applyBorder="1" applyAlignment="1" applyProtection="1">
      <alignment vertical="top" wrapText="1"/>
    </xf>
    <xf numFmtId="166" fontId="14" fillId="8" borderId="4" xfId="3" applyNumberFormat="1" applyFont="1" applyFill="1" applyBorder="1" applyAlignment="1" applyProtection="1">
      <alignment vertical="top" wrapText="1"/>
    </xf>
    <xf numFmtId="164" fontId="14" fillId="7" borderId="4" xfId="2" applyNumberFormat="1" applyFont="1" applyFill="1" applyBorder="1" applyAlignment="1" applyProtection="1">
      <alignment vertical="top" wrapText="1"/>
    </xf>
    <xf numFmtId="166" fontId="14" fillId="7" borderId="4" xfId="3" applyNumberFormat="1" applyFont="1" applyFill="1" applyBorder="1" applyAlignment="1" applyProtection="1">
      <alignment vertical="top" wrapText="1"/>
    </xf>
    <xf numFmtId="0" fontId="9" fillId="8" borderId="4" xfId="3" applyFont="1" applyFill="1" applyBorder="1" applyAlignment="1" applyProtection="1">
      <alignment horizontal="left" vertical="center" wrapText="1" indent="1"/>
    </xf>
    <xf numFmtId="0" fontId="18" fillId="7" borderId="15" xfId="3" applyFont="1" applyFill="1" applyBorder="1" applyAlignment="1" applyProtection="1">
      <alignment horizontal="center" vertical="center" wrapText="1"/>
    </xf>
    <xf numFmtId="0" fontId="18" fillId="3" borderId="14" xfId="3" applyFont="1" applyFill="1" applyBorder="1" applyAlignment="1" applyProtection="1">
      <alignment vertical="center" wrapText="1"/>
    </xf>
    <xf numFmtId="0" fontId="19" fillId="3" borderId="14" xfId="3" applyFont="1" applyFill="1" applyBorder="1" applyAlignment="1" applyProtection="1">
      <alignment vertical="center" wrapText="1"/>
    </xf>
    <xf numFmtId="166" fontId="14" fillId="0" borderId="4" xfId="3" applyNumberFormat="1" applyFont="1" applyFill="1" applyBorder="1" applyAlignment="1" applyProtection="1">
      <alignment vertical="top" wrapText="1"/>
    </xf>
    <xf numFmtId="164" fontId="14" fillId="0" borderId="4" xfId="2" applyNumberFormat="1" applyFont="1" applyFill="1" applyBorder="1" applyAlignment="1" applyProtection="1">
      <alignment vertical="top" wrapText="1"/>
    </xf>
    <xf numFmtId="0" fontId="2" fillId="9" borderId="0" xfId="3" applyFill="1" applyProtection="1"/>
    <xf numFmtId="0" fontId="2" fillId="0" borderId="4" xfId="3" applyFill="1" applyBorder="1" applyProtection="1"/>
    <xf numFmtId="0" fontId="0" fillId="0" borderId="4" xfId="0" applyFill="1" applyBorder="1" applyProtection="1"/>
    <xf numFmtId="0" fontId="20" fillId="0" borderId="4" xfId="3" applyFont="1" applyFill="1" applyBorder="1" applyAlignment="1" applyProtection="1">
      <alignment horizontal="center"/>
    </xf>
    <xf numFmtId="0" fontId="14" fillId="0" borderId="16" xfId="3" applyFont="1" applyFill="1" applyBorder="1" applyAlignment="1" applyProtection="1">
      <alignment vertical="top" wrapText="1"/>
    </xf>
    <xf numFmtId="0" fontId="2" fillId="0" borderId="16" xfId="3" applyFill="1" applyBorder="1" applyProtection="1"/>
    <xf numFmtId="0" fontId="0" fillId="0" borderId="16" xfId="0" applyFill="1" applyBorder="1" applyProtection="1"/>
    <xf numFmtId="0" fontId="20" fillId="0" borderId="16" xfId="3" applyFont="1" applyFill="1" applyBorder="1" applyAlignment="1" applyProtection="1">
      <alignment horizontal="center"/>
    </xf>
    <xf numFmtId="0" fontId="21" fillId="0" borderId="5" xfId="3" applyFont="1" applyBorder="1" applyProtection="1"/>
    <xf numFmtId="0" fontId="2" fillId="0" borderId="6" xfId="3" applyBorder="1" applyProtection="1"/>
    <xf numFmtId="0" fontId="0" fillId="0" borderId="6" xfId="0" applyBorder="1" applyProtection="1"/>
    <xf numFmtId="0" fontId="20" fillId="0" borderId="6" xfId="3" applyFont="1" applyBorder="1" applyAlignment="1" applyProtection="1">
      <alignment horizontal="center"/>
    </xf>
    <xf numFmtId="169" fontId="5" fillId="0" borderId="4" xfId="4" applyNumberFormat="1" applyFont="1" applyBorder="1" applyAlignment="1" applyProtection="1">
      <alignment horizontal="left" vertical="center" indent="1"/>
    </xf>
    <xf numFmtId="0" fontId="2" fillId="0" borderId="0" xfId="3" applyBorder="1" applyProtection="1"/>
    <xf numFmtId="0" fontId="14" fillId="0" borderId="0" xfId="4" applyFont="1" applyBorder="1" applyAlignment="1" applyProtection="1">
      <alignment horizontal="left" vertical="center" wrapText="1" indent="1"/>
    </xf>
    <xf numFmtId="49" fontId="2" fillId="0" borderId="0" xfId="3" applyNumberFormat="1" applyFill="1" applyProtection="1"/>
    <xf numFmtId="49" fontId="2" fillId="0" borderId="0" xfId="3" applyNumberFormat="1" applyFont="1" applyFill="1" applyProtection="1"/>
    <xf numFmtId="3" fontId="6" fillId="2" borderId="11" xfId="5" applyNumberFormat="1" applyFont="1" applyFill="1" applyBorder="1" applyAlignment="1" applyProtection="1">
      <alignment horizontal="center"/>
    </xf>
    <xf numFmtId="3" fontId="6" fillId="2" borderId="12" xfId="5" applyNumberFormat="1" applyFont="1" applyFill="1" applyBorder="1" applyAlignment="1" applyProtection="1">
      <alignment horizontal="center"/>
    </xf>
    <xf numFmtId="3" fontId="6" fillId="2" borderId="13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6" fillId="2" borderId="2" xfId="5" applyNumberFormat="1" applyFont="1" applyFill="1" applyBorder="1" applyAlignment="1" applyProtection="1">
      <alignment horizontal="center" vertical="center" wrapText="1"/>
    </xf>
    <xf numFmtId="3" fontId="6" fillId="2" borderId="3" xfId="5" applyNumberFormat="1" applyFont="1" applyFill="1" applyBorder="1" applyAlignment="1" applyProtection="1">
      <alignment horizontal="center" vertical="center" wrapText="1"/>
    </xf>
    <xf numFmtId="0" fontId="4" fillId="4" borderId="4" xfId="3" applyFont="1" applyFill="1" applyBorder="1" applyAlignment="1" applyProtection="1">
      <alignment horizontal="left" vertical="center"/>
      <protection locked="0"/>
    </xf>
    <xf numFmtId="0" fontId="4" fillId="4" borderId="5" xfId="3" applyFont="1" applyFill="1" applyBorder="1" applyAlignment="1" applyProtection="1">
      <alignment horizontal="left" vertical="center"/>
      <protection locked="0"/>
    </xf>
    <xf numFmtId="0" fontId="4" fillId="4" borderId="6" xfId="3" applyFont="1" applyFill="1" applyBorder="1" applyAlignment="1" applyProtection="1">
      <alignment horizontal="left" vertical="center"/>
      <protection locked="0"/>
    </xf>
    <xf numFmtId="0" fontId="4" fillId="4" borderId="7" xfId="3" applyFont="1" applyFill="1" applyBorder="1" applyAlignment="1" applyProtection="1">
      <alignment horizontal="left" vertical="center"/>
      <protection locked="0"/>
    </xf>
    <xf numFmtId="0" fontId="9" fillId="0" borderId="0" xfId="3" applyFont="1" applyAlignment="1" applyProtection="1">
      <alignment horizontal="left" vertical="top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3" fontId="6" fillId="2" borderId="10" xfId="5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4" xfId="4"/>
    <cellStyle name="Normal_Bok1 2" xfId="5"/>
    <cellStyle name="Normal_UFgeo Aprislista" xfId="3"/>
    <cellStyle name="Tusental" xfId="1" builtin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0</xdr:rowOff>
    </xdr:from>
    <xdr:to>
      <xdr:col>6</xdr:col>
      <xdr:colOff>905185</xdr:colOff>
      <xdr:row>2</xdr:row>
      <xdr:rowOff>9525</xdr:rowOff>
    </xdr:to>
    <xdr:pic>
      <xdr:nvPicPr>
        <xdr:cNvPr id="2" name="Bildobjekt 3" descr="Trafikverket sva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4475" y="0"/>
          <a:ext cx="283876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504825</xdr:colOff>
      <xdr:row>7</xdr:row>
      <xdr:rowOff>114300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4335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tabSelected="1" topLeftCell="A210" zoomScaleNormal="100" workbookViewId="0">
      <selection activeCell="M8" sqref="M8"/>
    </sheetView>
  </sheetViews>
  <sheetFormatPr defaultColWidth="9.26953125" defaultRowHeight="14.5" x14ac:dyDescent="0.35"/>
  <cols>
    <col min="1" max="1" width="51.54296875" style="1" customWidth="1"/>
    <col min="2" max="2" width="15.7265625" style="1" customWidth="1"/>
    <col min="3" max="3" width="9.26953125" style="1" hidden="1" customWidth="1"/>
    <col min="4" max="4" width="15.26953125" style="1" customWidth="1"/>
    <col min="5" max="5" width="14.26953125" style="1" customWidth="1"/>
    <col min="6" max="6" width="11.7265625" style="1" customWidth="1"/>
    <col min="7" max="7" width="18.26953125" style="1" customWidth="1"/>
    <col min="8" max="8" width="15" style="5" customWidth="1"/>
    <col min="9" max="9" width="15.7265625" style="5" customWidth="1"/>
    <col min="10" max="11" width="9.26953125" style="5"/>
    <col min="12" max="12" width="10.7265625" style="5" bestFit="1" customWidth="1"/>
    <col min="13" max="13" width="17.7265625" style="5" bestFit="1" customWidth="1"/>
    <col min="14" max="16384" width="9.26953125" style="5"/>
  </cols>
  <sheetData>
    <row r="1" spans="1:13" ht="15.5" x14ac:dyDescent="0.35">
      <c r="A1" s="88" t="s">
        <v>139</v>
      </c>
      <c r="D1" s="2"/>
      <c r="E1" s="3"/>
      <c r="F1" s="4"/>
      <c r="G1" s="4"/>
    </row>
    <row r="2" spans="1:13" ht="15.5" x14ac:dyDescent="0.35">
      <c r="A2" s="89" t="s">
        <v>138</v>
      </c>
      <c r="D2" s="2"/>
      <c r="E2" s="3"/>
      <c r="F2" s="4"/>
      <c r="G2" s="4"/>
    </row>
    <row r="3" spans="1:13" ht="15.5" x14ac:dyDescent="0.35">
      <c r="A3" s="88"/>
      <c r="D3" s="2"/>
      <c r="E3" s="3"/>
      <c r="F3" s="4"/>
      <c r="G3" s="4"/>
    </row>
    <row r="4" spans="1:13" ht="17.5" x14ac:dyDescent="0.35">
      <c r="A4" s="6" t="s">
        <v>0</v>
      </c>
    </row>
    <row r="5" spans="1:13" ht="15" thickBot="1" x14ac:dyDescent="0.4"/>
    <row r="6" spans="1:13" ht="19.5" customHeight="1" thickBot="1" x14ac:dyDescent="0.4">
      <c r="A6" s="93" t="s">
        <v>1</v>
      </c>
      <c r="B6" s="94"/>
      <c r="C6" s="94"/>
      <c r="D6" s="94"/>
      <c r="E6" s="94"/>
      <c r="F6" s="95"/>
    </row>
    <row r="7" spans="1:13" s="10" customFormat="1" ht="19.5" customHeight="1" x14ac:dyDescent="0.35">
      <c r="A7" s="7"/>
      <c r="B7" s="8"/>
      <c r="C7" s="9"/>
      <c r="D7" s="9"/>
      <c r="E7" s="9"/>
      <c r="F7" s="9"/>
      <c r="G7" s="9"/>
    </row>
    <row r="8" spans="1:13" ht="30" customHeight="1" x14ac:dyDescent="0.35">
      <c r="A8" s="11" t="s">
        <v>2</v>
      </c>
      <c r="B8" s="96" t="s">
        <v>140</v>
      </c>
      <c r="C8" s="96"/>
      <c r="D8" s="96"/>
      <c r="E8" s="96"/>
      <c r="F8" s="96"/>
      <c r="G8" s="12"/>
    </row>
    <row r="9" spans="1:13" ht="78" x14ac:dyDescent="0.35">
      <c r="A9" s="13" t="s">
        <v>3</v>
      </c>
      <c r="B9" s="97" t="s">
        <v>141</v>
      </c>
      <c r="C9" s="98"/>
      <c r="D9" s="98"/>
      <c r="E9" s="98"/>
      <c r="F9" s="99"/>
      <c r="G9" s="14" t="s">
        <v>4</v>
      </c>
    </row>
    <row r="10" spans="1:13" x14ac:dyDescent="0.35">
      <c r="A10" s="15"/>
      <c r="B10" s="15"/>
    </row>
    <row r="11" spans="1:13" ht="15" x14ac:dyDescent="0.35">
      <c r="A11" s="100" t="s">
        <v>5</v>
      </c>
      <c r="B11" s="100"/>
    </row>
    <row r="12" spans="1:13" ht="16" thickBot="1" x14ac:dyDescent="0.4">
      <c r="A12" s="16"/>
      <c r="B12" s="16"/>
      <c r="H12" s="17"/>
      <c r="I12" s="18"/>
      <c r="J12" s="18"/>
      <c r="K12" s="18"/>
      <c r="L12" s="18"/>
      <c r="M12" s="18"/>
    </row>
    <row r="13" spans="1:13" ht="19.5" customHeight="1" x14ac:dyDescent="0.35">
      <c r="A13" s="101" t="s">
        <v>1</v>
      </c>
      <c r="B13" s="102"/>
      <c r="C13" s="102"/>
      <c r="D13" s="102"/>
      <c r="E13" s="102"/>
      <c r="F13" s="103"/>
    </row>
    <row r="14" spans="1:13" ht="19.5" customHeight="1" thickBot="1" x14ac:dyDescent="0.45">
      <c r="A14" s="90" t="s">
        <v>6</v>
      </c>
      <c r="B14" s="91"/>
      <c r="C14" s="91"/>
      <c r="D14" s="91"/>
      <c r="E14" s="91"/>
      <c r="F14" s="92"/>
    </row>
    <row r="16" spans="1:13" ht="30" x14ac:dyDescent="0.35">
      <c r="A16" s="19" t="s">
        <v>7</v>
      </c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1"/>
    </row>
    <row r="17" spans="1:13" ht="28" x14ac:dyDescent="0.35">
      <c r="A17" s="22" t="s">
        <v>8</v>
      </c>
      <c r="B17" s="22" t="s">
        <v>9</v>
      </c>
      <c r="C17" s="22"/>
      <c r="D17" s="22" t="s">
        <v>10</v>
      </c>
      <c r="E17" s="22"/>
      <c r="F17" s="22" t="s">
        <v>11</v>
      </c>
      <c r="G17" s="23" t="s">
        <v>12</v>
      </c>
      <c r="H17" s="24" t="s">
        <v>13</v>
      </c>
      <c r="I17" s="24" t="s">
        <v>14</v>
      </c>
      <c r="J17" s="24"/>
      <c r="K17" s="24" t="s">
        <v>11</v>
      </c>
      <c r="L17" s="24" t="s">
        <v>12</v>
      </c>
      <c r="M17" s="25" t="s">
        <v>15</v>
      </c>
    </row>
    <row r="18" spans="1:13" s="35" customFormat="1" x14ac:dyDescent="0.35">
      <c r="A18" s="26" t="s">
        <v>16</v>
      </c>
      <c r="B18" s="27">
        <v>601</v>
      </c>
      <c r="C18" s="26"/>
      <c r="D18" s="28">
        <v>0.5</v>
      </c>
      <c r="E18" s="26"/>
      <c r="F18" s="29">
        <v>10000</v>
      </c>
      <c r="G18" s="30">
        <f t="shared" ref="G18:G21" si="0">D18*F18</f>
        <v>5000</v>
      </c>
      <c r="H18" s="27">
        <v>620</v>
      </c>
      <c r="I18" s="28">
        <v>0.5</v>
      </c>
      <c r="J18" s="26"/>
      <c r="K18" s="32">
        <v>100</v>
      </c>
      <c r="L18" s="33">
        <f t="shared" ref="L18:L21" si="1">I18*K18</f>
        <v>50</v>
      </c>
      <c r="M18" s="34">
        <f>SUM(G18,L18)</f>
        <v>5050</v>
      </c>
    </row>
    <row r="19" spans="1:13" s="35" customFormat="1" x14ac:dyDescent="0.35">
      <c r="A19" s="26" t="s">
        <v>17</v>
      </c>
      <c r="B19" s="27">
        <v>676</v>
      </c>
      <c r="C19" s="26"/>
      <c r="D19" s="28">
        <v>1</v>
      </c>
      <c r="E19" s="26"/>
      <c r="F19" s="29">
        <v>250000</v>
      </c>
      <c r="G19" s="30">
        <f t="shared" si="0"/>
        <v>250000</v>
      </c>
      <c r="H19" s="27">
        <v>622</v>
      </c>
      <c r="I19" s="28">
        <v>1</v>
      </c>
      <c r="J19" s="26"/>
      <c r="K19" s="32">
        <v>100</v>
      </c>
      <c r="L19" s="33">
        <f t="shared" si="1"/>
        <v>100</v>
      </c>
      <c r="M19" s="34">
        <f t="shared" ref="M19:M21" si="2">SUM(G19,L19)</f>
        <v>250100</v>
      </c>
    </row>
    <row r="20" spans="1:13" s="35" customFormat="1" x14ac:dyDescent="0.35">
      <c r="A20" s="26" t="s">
        <v>18</v>
      </c>
      <c r="B20" s="27">
        <v>701</v>
      </c>
      <c r="C20" s="26"/>
      <c r="D20" s="28">
        <v>1</v>
      </c>
      <c r="E20" s="26"/>
      <c r="F20" s="29">
        <v>20000</v>
      </c>
      <c r="G20" s="30">
        <f t="shared" si="0"/>
        <v>20000</v>
      </c>
      <c r="H20" s="27">
        <v>623</v>
      </c>
      <c r="I20" s="28">
        <v>1</v>
      </c>
      <c r="J20" s="26"/>
      <c r="K20" s="32">
        <v>100</v>
      </c>
      <c r="L20" s="33">
        <f t="shared" si="1"/>
        <v>100</v>
      </c>
      <c r="M20" s="34">
        <f t="shared" si="2"/>
        <v>20100</v>
      </c>
    </row>
    <row r="21" spans="1:13" s="35" customFormat="1" x14ac:dyDescent="0.35">
      <c r="A21" s="26" t="s">
        <v>19</v>
      </c>
      <c r="B21" s="27">
        <v>721</v>
      </c>
      <c r="C21" s="26"/>
      <c r="D21" s="28">
        <v>1.5</v>
      </c>
      <c r="E21" s="26"/>
      <c r="F21" s="29">
        <v>20000</v>
      </c>
      <c r="G21" s="30">
        <f t="shared" si="0"/>
        <v>30000</v>
      </c>
      <c r="H21" s="27">
        <v>626</v>
      </c>
      <c r="I21" s="28">
        <v>1.5</v>
      </c>
      <c r="J21" s="26"/>
      <c r="K21" s="32">
        <v>100</v>
      </c>
      <c r="L21" s="33">
        <f t="shared" si="1"/>
        <v>150</v>
      </c>
      <c r="M21" s="34">
        <f t="shared" si="2"/>
        <v>30150</v>
      </c>
    </row>
    <row r="22" spans="1:13" ht="30" x14ac:dyDescent="0.35">
      <c r="A22" s="19" t="s">
        <v>20</v>
      </c>
      <c r="B22" s="19"/>
      <c r="C22" s="19"/>
      <c r="D22" s="36"/>
      <c r="E22" s="19"/>
      <c r="F22" s="19"/>
      <c r="G22" s="19"/>
      <c r="H22" s="19"/>
      <c r="I22" s="19"/>
      <c r="J22" s="19"/>
      <c r="K22" s="19"/>
      <c r="L22" s="19"/>
      <c r="M22" s="37"/>
    </row>
    <row r="23" spans="1:13" ht="28" x14ac:dyDescent="0.35">
      <c r="A23" s="38" t="s">
        <v>8</v>
      </c>
      <c r="B23" s="22" t="s">
        <v>9</v>
      </c>
      <c r="C23" s="22"/>
      <c r="D23" s="22" t="s">
        <v>21</v>
      </c>
      <c r="E23" s="22"/>
      <c r="F23" s="22" t="s">
        <v>11</v>
      </c>
      <c r="G23" s="23" t="s">
        <v>12</v>
      </c>
      <c r="H23" s="24" t="s">
        <v>13</v>
      </c>
      <c r="I23" s="24" t="s">
        <v>14</v>
      </c>
      <c r="J23" s="24"/>
      <c r="K23" s="24" t="s">
        <v>11</v>
      </c>
      <c r="L23" s="24" t="s">
        <v>12</v>
      </c>
      <c r="M23" s="25" t="s">
        <v>15</v>
      </c>
    </row>
    <row r="24" spans="1:13" s="35" customFormat="1" x14ac:dyDescent="0.35">
      <c r="A24" s="26" t="s">
        <v>22</v>
      </c>
      <c r="B24" s="27">
        <v>2401</v>
      </c>
      <c r="C24" s="39"/>
      <c r="D24" s="31">
        <v>2.2000000000000002</v>
      </c>
      <c r="E24" s="26"/>
      <c r="F24" s="29">
        <v>10000</v>
      </c>
      <c r="G24" s="30">
        <f t="shared" ref="G24:G29" si="3">D24*F24</f>
        <v>22000</v>
      </c>
      <c r="H24" s="27">
        <v>2402</v>
      </c>
      <c r="I24" s="31">
        <v>2.2000000000000002</v>
      </c>
      <c r="J24" s="26"/>
      <c r="K24" s="32">
        <v>100</v>
      </c>
      <c r="L24" s="33">
        <f t="shared" ref="L24:L29" si="4">I24*K24</f>
        <v>220.00000000000003</v>
      </c>
      <c r="M24" s="34">
        <f>SUM(G24,L24)</f>
        <v>22220</v>
      </c>
    </row>
    <row r="25" spans="1:13" s="35" customFormat="1" x14ac:dyDescent="0.35">
      <c r="A25" s="26" t="s">
        <v>23</v>
      </c>
      <c r="B25" s="27">
        <v>2573</v>
      </c>
      <c r="C25" s="39"/>
      <c r="D25" s="31">
        <v>4.4000000000000004</v>
      </c>
      <c r="E25" s="26"/>
      <c r="F25" s="29">
        <v>200000</v>
      </c>
      <c r="G25" s="30">
        <f t="shared" si="3"/>
        <v>880000.00000000012</v>
      </c>
      <c r="H25" s="27">
        <v>2403</v>
      </c>
      <c r="I25" s="31">
        <v>4.4000000000000004</v>
      </c>
      <c r="J25" s="26"/>
      <c r="K25" s="32">
        <v>100</v>
      </c>
      <c r="L25" s="33">
        <f t="shared" si="4"/>
        <v>440.00000000000006</v>
      </c>
      <c r="M25" s="34">
        <f t="shared" ref="M25:M29" si="5">SUM(G25,L25)</f>
        <v>880440.00000000012</v>
      </c>
    </row>
    <row r="26" spans="1:13" s="35" customFormat="1" x14ac:dyDescent="0.35">
      <c r="A26" s="26" t="s">
        <v>18</v>
      </c>
      <c r="B26" s="27">
        <v>2601</v>
      </c>
      <c r="C26" s="39"/>
      <c r="D26" s="31">
        <v>3.5</v>
      </c>
      <c r="E26" s="26"/>
      <c r="F26" s="29">
        <v>20000</v>
      </c>
      <c r="G26" s="30">
        <f t="shared" si="3"/>
        <v>70000</v>
      </c>
      <c r="H26" s="27">
        <v>2602</v>
      </c>
      <c r="I26" s="31">
        <v>3.5</v>
      </c>
      <c r="J26" s="26"/>
      <c r="K26" s="32">
        <v>100</v>
      </c>
      <c r="L26" s="33">
        <f t="shared" si="4"/>
        <v>350</v>
      </c>
      <c r="M26" s="34">
        <f t="shared" si="5"/>
        <v>70350</v>
      </c>
    </row>
    <row r="27" spans="1:13" s="35" customFormat="1" x14ac:dyDescent="0.35">
      <c r="A27" s="26" t="s">
        <v>19</v>
      </c>
      <c r="B27" s="27">
        <v>2670</v>
      </c>
      <c r="C27" s="39"/>
      <c r="D27" s="31">
        <v>4.5</v>
      </c>
      <c r="E27" s="26"/>
      <c r="F27" s="29">
        <v>60000</v>
      </c>
      <c r="G27" s="30">
        <f t="shared" si="3"/>
        <v>270000</v>
      </c>
      <c r="H27" s="27">
        <v>2603</v>
      </c>
      <c r="I27" s="31">
        <v>4.5</v>
      </c>
      <c r="J27" s="26"/>
      <c r="K27" s="32">
        <v>100</v>
      </c>
      <c r="L27" s="33">
        <f t="shared" si="4"/>
        <v>450</v>
      </c>
      <c r="M27" s="34">
        <f t="shared" si="5"/>
        <v>270450</v>
      </c>
    </row>
    <row r="28" spans="1:13" s="35" customFormat="1" x14ac:dyDescent="0.35">
      <c r="A28" s="26" t="s">
        <v>24</v>
      </c>
      <c r="B28" s="27">
        <v>26012</v>
      </c>
      <c r="C28" s="39"/>
      <c r="D28" s="31">
        <v>4</v>
      </c>
      <c r="E28" s="26"/>
      <c r="F28" s="29">
        <v>1000</v>
      </c>
      <c r="G28" s="30">
        <f t="shared" si="3"/>
        <v>4000</v>
      </c>
      <c r="H28" s="27">
        <v>2604</v>
      </c>
      <c r="I28" s="31">
        <v>4</v>
      </c>
      <c r="J28" s="26"/>
      <c r="K28" s="32">
        <v>100</v>
      </c>
      <c r="L28" s="33">
        <f t="shared" si="4"/>
        <v>400</v>
      </c>
      <c r="M28" s="34">
        <f t="shared" si="5"/>
        <v>4400</v>
      </c>
    </row>
    <row r="29" spans="1:13" s="35" customFormat="1" x14ac:dyDescent="0.35">
      <c r="A29" s="26" t="s">
        <v>25</v>
      </c>
      <c r="B29" s="27">
        <v>26702</v>
      </c>
      <c r="C29" s="39"/>
      <c r="D29" s="31">
        <v>5</v>
      </c>
      <c r="E29" s="26"/>
      <c r="F29" s="29">
        <v>1000</v>
      </c>
      <c r="G29" s="30">
        <f t="shared" si="3"/>
        <v>5000</v>
      </c>
      <c r="H29" s="27">
        <v>2605</v>
      </c>
      <c r="I29" s="31">
        <v>5</v>
      </c>
      <c r="J29" s="26"/>
      <c r="K29" s="32">
        <v>100</v>
      </c>
      <c r="L29" s="33">
        <f t="shared" si="4"/>
        <v>500</v>
      </c>
      <c r="M29" s="34">
        <f t="shared" si="5"/>
        <v>5500</v>
      </c>
    </row>
    <row r="30" spans="1:13" ht="45" x14ac:dyDescent="0.35">
      <c r="A30" s="19" t="s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40"/>
    </row>
    <row r="31" spans="1:13" ht="28" x14ac:dyDescent="0.35">
      <c r="A31" s="38" t="s">
        <v>27</v>
      </c>
      <c r="B31" s="22" t="s">
        <v>9</v>
      </c>
      <c r="C31" s="22"/>
      <c r="D31" s="22" t="s">
        <v>10</v>
      </c>
      <c r="E31" s="22" t="s">
        <v>28</v>
      </c>
      <c r="F31" s="22" t="s">
        <v>11</v>
      </c>
      <c r="G31" s="23" t="s">
        <v>12</v>
      </c>
      <c r="H31" s="24" t="s">
        <v>13</v>
      </c>
      <c r="I31" s="24" t="s">
        <v>14</v>
      </c>
      <c r="J31" s="24" t="s">
        <v>28</v>
      </c>
      <c r="K31" s="24" t="s">
        <v>11</v>
      </c>
      <c r="L31" s="24" t="s">
        <v>12</v>
      </c>
      <c r="M31" s="25" t="s">
        <v>15</v>
      </c>
    </row>
    <row r="32" spans="1:13" x14ac:dyDescent="0.35">
      <c r="A32" s="41" t="s">
        <v>29</v>
      </c>
      <c r="B32" s="27">
        <v>7028</v>
      </c>
      <c r="C32" s="27"/>
      <c r="D32" s="31">
        <v>15</v>
      </c>
      <c r="E32" s="41"/>
      <c r="F32" s="41"/>
      <c r="G32" s="42"/>
      <c r="H32" s="27">
        <v>1078</v>
      </c>
      <c r="I32" s="31">
        <v>15</v>
      </c>
      <c r="J32" s="41"/>
      <c r="K32" s="41"/>
      <c r="L32" s="43"/>
      <c r="M32" s="44"/>
    </row>
    <row r="33" spans="1:13" x14ac:dyDescent="0.35">
      <c r="A33" s="41" t="s">
        <v>30</v>
      </c>
      <c r="B33" s="27">
        <v>7022</v>
      </c>
      <c r="C33" s="27"/>
      <c r="D33" s="31">
        <v>15</v>
      </c>
      <c r="E33" s="41"/>
      <c r="F33" s="41"/>
      <c r="G33" s="42"/>
      <c r="H33" s="27">
        <v>1079</v>
      </c>
      <c r="I33" s="31">
        <v>15</v>
      </c>
      <c r="J33" s="41"/>
      <c r="K33" s="41"/>
      <c r="L33" s="43"/>
      <c r="M33" s="44"/>
    </row>
    <row r="34" spans="1:13" x14ac:dyDescent="0.35">
      <c r="A34" s="41" t="s">
        <v>31</v>
      </c>
      <c r="B34" s="27">
        <v>7025</v>
      </c>
      <c r="C34" s="39"/>
      <c r="D34" s="31">
        <v>18</v>
      </c>
      <c r="E34" s="41"/>
      <c r="F34" s="41"/>
      <c r="G34" s="42"/>
      <c r="H34" s="27">
        <v>1080</v>
      </c>
      <c r="I34" s="31">
        <v>18</v>
      </c>
      <c r="J34" s="41"/>
      <c r="K34" s="41"/>
      <c r="L34" s="43"/>
      <c r="M34" s="44"/>
    </row>
    <row r="35" spans="1:13" x14ac:dyDescent="0.35">
      <c r="A35" s="41" t="s">
        <v>32</v>
      </c>
      <c r="B35" s="27">
        <v>7083</v>
      </c>
      <c r="C35" s="39"/>
      <c r="D35" s="31">
        <v>23</v>
      </c>
      <c r="E35" s="29">
        <f>SUM(D32:D37)/6</f>
        <v>15.666666666666666</v>
      </c>
      <c r="F35" s="29">
        <v>25000</v>
      </c>
      <c r="G35" s="45">
        <f>E35*F35</f>
        <v>391666.66666666663</v>
      </c>
      <c r="H35" s="27">
        <v>1081</v>
      </c>
      <c r="I35" s="31">
        <v>23</v>
      </c>
      <c r="J35" s="32">
        <f>SUM(I32:I37)/6</f>
        <v>15.666666666666666</v>
      </c>
      <c r="K35" s="32">
        <v>100</v>
      </c>
      <c r="L35" s="46">
        <f>J35*K35</f>
        <v>1566.6666666666665</v>
      </c>
      <c r="M35" s="47">
        <f>SUM(G35,L35)</f>
        <v>393233.33333333331</v>
      </c>
    </row>
    <row r="36" spans="1:13" x14ac:dyDescent="0.35">
      <c r="A36" s="41" t="s">
        <v>33</v>
      </c>
      <c r="B36" s="27">
        <v>7007</v>
      </c>
      <c r="C36" s="39"/>
      <c r="D36" s="31">
        <v>11</v>
      </c>
      <c r="E36" s="41"/>
      <c r="F36" s="41"/>
      <c r="G36" s="42"/>
      <c r="H36" s="27">
        <v>1082</v>
      </c>
      <c r="I36" s="31">
        <v>11</v>
      </c>
      <c r="J36" s="41"/>
      <c r="K36" s="41"/>
      <c r="L36" s="43"/>
      <c r="M36" s="44"/>
    </row>
    <row r="37" spans="1:13" x14ac:dyDescent="0.35">
      <c r="A37" s="41" t="s">
        <v>34</v>
      </c>
      <c r="B37" s="27">
        <v>7010</v>
      </c>
      <c r="C37" s="39"/>
      <c r="D37" s="31">
        <v>12</v>
      </c>
      <c r="E37" s="41"/>
      <c r="F37" s="41"/>
      <c r="G37" s="42"/>
      <c r="H37" s="27">
        <v>1083</v>
      </c>
      <c r="I37" s="31">
        <v>12</v>
      </c>
      <c r="J37" s="41"/>
      <c r="K37" s="41"/>
      <c r="L37" s="43"/>
      <c r="M37" s="44"/>
    </row>
    <row r="38" spans="1:13" ht="28" x14ac:dyDescent="0.35">
      <c r="A38" s="38" t="s">
        <v>27</v>
      </c>
      <c r="B38" s="22" t="s">
        <v>9</v>
      </c>
      <c r="C38" s="22"/>
      <c r="D38" s="22" t="s">
        <v>10</v>
      </c>
      <c r="E38" s="22" t="s">
        <v>28</v>
      </c>
      <c r="F38" s="22" t="s">
        <v>11</v>
      </c>
      <c r="G38" s="23" t="s">
        <v>12</v>
      </c>
      <c r="H38" s="24" t="s">
        <v>13</v>
      </c>
      <c r="I38" s="24" t="s">
        <v>14</v>
      </c>
      <c r="J38" s="24" t="s">
        <v>28</v>
      </c>
      <c r="K38" s="24" t="s">
        <v>11</v>
      </c>
      <c r="L38" s="24" t="s">
        <v>12</v>
      </c>
      <c r="M38" s="25" t="s">
        <v>15</v>
      </c>
    </row>
    <row r="39" spans="1:13" x14ac:dyDescent="0.35">
      <c r="A39" s="41" t="s">
        <v>35</v>
      </c>
      <c r="B39" s="27">
        <v>7082</v>
      </c>
      <c r="C39" s="39"/>
      <c r="D39" s="31">
        <v>15</v>
      </c>
      <c r="E39" s="41"/>
      <c r="F39" s="41"/>
      <c r="G39" s="42"/>
      <c r="H39" s="27">
        <v>1084</v>
      </c>
      <c r="I39" s="31">
        <v>15</v>
      </c>
      <c r="J39" s="41"/>
      <c r="K39" s="41"/>
      <c r="L39" s="43"/>
      <c r="M39" s="44"/>
    </row>
    <row r="40" spans="1:13" x14ac:dyDescent="0.35">
      <c r="A40" s="41" t="s">
        <v>36</v>
      </c>
      <c r="B40" s="27">
        <v>70822</v>
      </c>
      <c r="C40" s="39"/>
      <c r="D40" s="31">
        <v>15</v>
      </c>
      <c r="E40" s="48"/>
      <c r="F40" s="26"/>
      <c r="G40" s="42"/>
      <c r="H40" s="27">
        <v>10847</v>
      </c>
      <c r="I40" s="31">
        <v>15</v>
      </c>
      <c r="J40" s="48"/>
      <c r="K40" s="26"/>
      <c r="L40" s="43"/>
      <c r="M40" s="49"/>
    </row>
    <row r="41" spans="1:13" x14ac:dyDescent="0.35">
      <c r="A41" s="41" t="s">
        <v>37</v>
      </c>
      <c r="B41" s="27">
        <v>7013</v>
      </c>
      <c r="C41" s="39"/>
      <c r="D41" s="31">
        <v>8</v>
      </c>
      <c r="E41" s="41"/>
      <c r="F41" s="41"/>
      <c r="G41" s="42"/>
      <c r="H41" s="27">
        <v>1085</v>
      </c>
      <c r="I41" s="31">
        <v>8</v>
      </c>
      <c r="J41" s="41"/>
      <c r="K41" s="26"/>
      <c r="L41" s="43"/>
      <c r="M41" s="44"/>
    </row>
    <row r="42" spans="1:13" x14ac:dyDescent="0.35">
      <c r="A42" s="41" t="s">
        <v>38</v>
      </c>
      <c r="B42" s="27">
        <v>7016</v>
      </c>
      <c r="C42" s="39"/>
      <c r="D42" s="31">
        <v>12</v>
      </c>
      <c r="E42" s="41"/>
      <c r="F42" s="41"/>
      <c r="G42" s="42"/>
      <c r="H42" s="27">
        <v>1086</v>
      </c>
      <c r="I42" s="31">
        <v>12</v>
      </c>
      <c r="J42" s="41"/>
      <c r="K42" s="41"/>
      <c r="L42" s="43"/>
      <c r="M42" s="44"/>
    </row>
    <row r="43" spans="1:13" x14ac:dyDescent="0.35">
      <c r="A43" s="41" t="s">
        <v>39</v>
      </c>
      <c r="B43" s="27">
        <v>7019</v>
      </c>
      <c r="C43" s="39"/>
      <c r="D43" s="31">
        <v>13</v>
      </c>
      <c r="E43" s="29">
        <f>SUM(D39:D46)/8</f>
        <v>11.75</v>
      </c>
      <c r="F43" s="29">
        <v>5000</v>
      </c>
      <c r="G43" s="45">
        <f>E43*F43</f>
        <v>58750</v>
      </c>
      <c r="H43" s="27">
        <v>1087</v>
      </c>
      <c r="I43" s="31">
        <v>13</v>
      </c>
      <c r="J43" s="32">
        <f>SUM(I39:I46)/8</f>
        <v>11.75</v>
      </c>
      <c r="K43" s="32">
        <v>100</v>
      </c>
      <c r="L43" s="46">
        <f>J43*K43</f>
        <v>1175</v>
      </c>
      <c r="M43" s="47">
        <f>SUM(G43,L43)</f>
        <v>59925</v>
      </c>
    </row>
    <row r="44" spans="1:13" x14ac:dyDescent="0.35">
      <c r="A44" s="41" t="s">
        <v>40</v>
      </c>
      <c r="B44" s="27">
        <v>7084</v>
      </c>
      <c r="C44" s="39"/>
      <c r="D44" s="31">
        <v>18</v>
      </c>
      <c r="E44" s="44"/>
      <c r="F44" s="44"/>
      <c r="G44" s="44"/>
      <c r="H44" s="27">
        <v>1088</v>
      </c>
      <c r="I44" s="31">
        <v>18</v>
      </c>
      <c r="J44" s="50"/>
      <c r="K44" s="50"/>
      <c r="L44" s="50"/>
      <c r="M44" s="50"/>
    </row>
    <row r="45" spans="1:13" x14ac:dyDescent="0.35">
      <c r="A45" s="41" t="s">
        <v>41</v>
      </c>
      <c r="B45" s="27">
        <v>7086</v>
      </c>
      <c r="C45" s="39"/>
      <c r="D45" s="31">
        <v>8</v>
      </c>
      <c r="E45" s="41"/>
      <c r="F45" s="41"/>
      <c r="G45" s="42"/>
      <c r="H45" s="27">
        <v>7094</v>
      </c>
      <c r="I45" s="31">
        <v>8</v>
      </c>
      <c r="J45" s="41"/>
      <c r="K45" s="41"/>
      <c r="L45" s="43"/>
      <c r="M45" s="49"/>
    </row>
    <row r="46" spans="1:13" x14ac:dyDescent="0.35">
      <c r="A46" s="26" t="s">
        <v>42</v>
      </c>
      <c r="B46" s="27">
        <v>540</v>
      </c>
      <c r="C46" s="39"/>
      <c r="D46" s="31">
        <v>5</v>
      </c>
      <c r="E46" s="26"/>
      <c r="F46" s="26"/>
      <c r="G46" s="42"/>
      <c r="H46" s="27">
        <v>561</v>
      </c>
      <c r="I46" s="31">
        <v>5</v>
      </c>
      <c r="J46" s="26"/>
      <c r="K46" s="26"/>
      <c r="L46" s="43"/>
      <c r="M46" s="44"/>
    </row>
    <row r="47" spans="1:13" ht="28" x14ac:dyDescent="0.35">
      <c r="A47" s="38" t="s">
        <v>43</v>
      </c>
      <c r="B47" s="22" t="s">
        <v>9</v>
      </c>
      <c r="C47" s="22"/>
      <c r="D47" s="22" t="s">
        <v>10</v>
      </c>
      <c r="E47" s="22" t="s">
        <v>28</v>
      </c>
      <c r="F47" s="22" t="s">
        <v>11</v>
      </c>
      <c r="G47" s="23" t="s">
        <v>12</v>
      </c>
      <c r="H47" s="24" t="s">
        <v>13</v>
      </c>
      <c r="I47" s="24" t="s">
        <v>14</v>
      </c>
      <c r="J47" s="24" t="s">
        <v>28</v>
      </c>
      <c r="K47" s="24" t="s">
        <v>11</v>
      </c>
      <c r="L47" s="24" t="s">
        <v>12</v>
      </c>
      <c r="M47" s="25" t="s">
        <v>15</v>
      </c>
    </row>
    <row r="48" spans="1:13" x14ac:dyDescent="0.35">
      <c r="A48" s="41" t="s">
        <v>29</v>
      </c>
      <c r="B48" s="27">
        <v>1018</v>
      </c>
      <c r="C48" s="39"/>
      <c r="D48" s="31">
        <v>10</v>
      </c>
      <c r="E48" s="41"/>
      <c r="F48" s="41"/>
      <c r="G48" s="42"/>
      <c r="H48" s="27">
        <v>10782</v>
      </c>
      <c r="I48" s="31">
        <v>10</v>
      </c>
      <c r="J48" s="41"/>
      <c r="K48" s="41"/>
      <c r="L48" s="43"/>
      <c r="M48" s="44"/>
    </row>
    <row r="49" spans="1:13" x14ac:dyDescent="0.35">
      <c r="A49" s="41" t="s">
        <v>30</v>
      </c>
      <c r="B49" s="27">
        <v>1014</v>
      </c>
      <c r="C49" s="39"/>
      <c r="D49" s="31">
        <v>10</v>
      </c>
      <c r="E49" s="44"/>
      <c r="F49" s="44"/>
      <c r="G49" s="44"/>
      <c r="H49" s="27">
        <v>10792</v>
      </c>
      <c r="I49" s="31">
        <v>10</v>
      </c>
      <c r="J49" s="50"/>
      <c r="K49" s="50"/>
      <c r="L49" s="50"/>
      <c r="M49" s="50"/>
    </row>
    <row r="50" spans="1:13" x14ac:dyDescent="0.35">
      <c r="A50" s="41" t="s">
        <v>31</v>
      </c>
      <c r="B50" s="27">
        <v>1016</v>
      </c>
      <c r="C50" s="39"/>
      <c r="D50" s="31">
        <v>10</v>
      </c>
      <c r="E50" s="44"/>
      <c r="F50" s="44"/>
      <c r="G50" s="44"/>
      <c r="H50" s="27">
        <v>10802</v>
      </c>
      <c r="I50" s="31">
        <v>10</v>
      </c>
      <c r="J50" s="50"/>
      <c r="K50" s="50"/>
      <c r="L50" s="50"/>
      <c r="M50" s="50"/>
    </row>
    <row r="51" spans="1:13" x14ac:dyDescent="0.35">
      <c r="A51" s="41" t="s">
        <v>32</v>
      </c>
      <c r="B51" s="27">
        <v>1076</v>
      </c>
      <c r="C51" s="39"/>
      <c r="D51" s="31">
        <v>10</v>
      </c>
      <c r="E51" s="29">
        <f>SUM(D48:D53)/6</f>
        <v>10</v>
      </c>
      <c r="F51" s="29">
        <v>5000</v>
      </c>
      <c r="G51" s="45">
        <f>E51*F51</f>
        <v>50000</v>
      </c>
      <c r="H51" s="27">
        <v>10812</v>
      </c>
      <c r="I51" s="31">
        <v>10</v>
      </c>
      <c r="J51" s="32">
        <f>SUM(I48:I53)/6</f>
        <v>10</v>
      </c>
      <c r="K51" s="32">
        <v>100</v>
      </c>
      <c r="L51" s="46">
        <f>J51*K51</f>
        <v>1000</v>
      </c>
      <c r="M51" s="47">
        <f>SUM(G51,L51)</f>
        <v>51000</v>
      </c>
    </row>
    <row r="52" spans="1:13" x14ac:dyDescent="0.35">
      <c r="A52" s="41" t="s">
        <v>33</v>
      </c>
      <c r="B52" s="27">
        <v>1004</v>
      </c>
      <c r="C52" s="51"/>
      <c r="D52" s="31">
        <v>10</v>
      </c>
      <c r="E52" s="52"/>
      <c r="F52" s="52"/>
      <c r="G52" s="42"/>
      <c r="H52" s="27">
        <v>10822</v>
      </c>
      <c r="I52" s="31">
        <v>10</v>
      </c>
      <c r="J52" s="41"/>
      <c r="K52" s="41"/>
      <c r="L52" s="43"/>
      <c r="M52" s="53"/>
    </row>
    <row r="53" spans="1:13" x14ac:dyDescent="0.35">
      <c r="A53" s="41" t="s">
        <v>34</v>
      </c>
      <c r="B53" s="27">
        <v>1006</v>
      </c>
      <c r="C53" s="51"/>
      <c r="D53" s="31">
        <v>10</v>
      </c>
      <c r="E53" s="52"/>
      <c r="F53" s="52"/>
      <c r="G53" s="42"/>
      <c r="H53" s="27">
        <v>10832</v>
      </c>
      <c r="I53" s="31">
        <v>10</v>
      </c>
      <c r="J53" s="41"/>
      <c r="K53" s="41"/>
      <c r="L53" s="43"/>
      <c r="M53" s="53"/>
    </row>
    <row r="54" spans="1:13" ht="28" x14ac:dyDescent="0.35">
      <c r="A54" s="38" t="s">
        <v>43</v>
      </c>
      <c r="B54" s="22" t="s">
        <v>9</v>
      </c>
      <c r="C54" s="22"/>
      <c r="D54" s="22" t="s">
        <v>10</v>
      </c>
      <c r="E54" s="22" t="s">
        <v>28</v>
      </c>
      <c r="F54" s="22" t="s">
        <v>11</v>
      </c>
      <c r="G54" s="38" t="s">
        <v>12</v>
      </c>
      <c r="H54" s="54" t="s">
        <v>13</v>
      </c>
      <c r="I54" s="54" t="s">
        <v>14</v>
      </c>
      <c r="J54" s="54" t="s">
        <v>28</v>
      </c>
      <c r="K54" s="54" t="s">
        <v>11</v>
      </c>
      <c r="L54" s="54" t="s">
        <v>12</v>
      </c>
      <c r="M54" s="25" t="s">
        <v>15</v>
      </c>
    </row>
    <row r="55" spans="1:13" x14ac:dyDescent="0.35">
      <c r="A55" s="41" t="s">
        <v>35</v>
      </c>
      <c r="B55" s="27">
        <v>1089</v>
      </c>
      <c r="C55" s="39"/>
      <c r="D55" s="31">
        <v>10</v>
      </c>
      <c r="E55" s="55"/>
      <c r="F55" s="55"/>
      <c r="G55" s="56"/>
      <c r="H55" s="27">
        <v>10843</v>
      </c>
      <c r="I55" s="31">
        <v>10</v>
      </c>
      <c r="J55" s="57"/>
      <c r="K55" s="57"/>
      <c r="L55" s="57"/>
      <c r="M55" s="58"/>
    </row>
    <row r="56" spans="1:13" x14ac:dyDescent="0.35">
      <c r="A56" s="41" t="s">
        <v>36</v>
      </c>
      <c r="B56" s="27">
        <v>10892</v>
      </c>
      <c r="C56" s="39"/>
      <c r="D56" s="31">
        <v>10</v>
      </c>
      <c r="E56" s="55"/>
      <c r="F56" s="55"/>
      <c r="G56" s="56"/>
      <c r="H56" s="27">
        <v>10844</v>
      </c>
      <c r="I56" s="31">
        <v>10</v>
      </c>
      <c r="J56" s="57"/>
      <c r="K56" s="57"/>
      <c r="L56" s="57"/>
      <c r="M56" s="58"/>
    </row>
    <row r="57" spans="1:13" x14ac:dyDescent="0.35">
      <c r="A57" s="41" t="s">
        <v>37</v>
      </c>
      <c r="B57" s="27">
        <v>1008</v>
      </c>
      <c r="C57" s="39"/>
      <c r="D57" s="31">
        <v>10</v>
      </c>
      <c r="E57" s="41"/>
      <c r="F57" s="41"/>
      <c r="G57" s="42"/>
      <c r="H57" s="27">
        <v>10852</v>
      </c>
      <c r="I57" s="31">
        <v>10</v>
      </c>
      <c r="J57" s="41"/>
      <c r="K57" s="41"/>
      <c r="L57" s="43"/>
      <c r="M57" s="44"/>
    </row>
    <row r="58" spans="1:13" x14ac:dyDescent="0.35">
      <c r="A58" s="41" t="s">
        <v>38</v>
      </c>
      <c r="B58" s="27">
        <v>1010</v>
      </c>
      <c r="C58" s="39"/>
      <c r="D58" s="31">
        <v>10</v>
      </c>
      <c r="E58" s="48"/>
      <c r="F58" s="26"/>
      <c r="G58" s="42"/>
      <c r="H58" s="27">
        <v>10862</v>
      </c>
      <c r="I58" s="31">
        <v>10</v>
      </c>
      <c r="J58" s="48"/>
      <c r="K58" s="26"/>
      <c r="L58" s="43"/>
      <c r="M58" s="49"/>
    </row>
    <row r="59" spans="1:13" x14ac:dyDescent="0.35">
      <c r="A59" s="41" t="s">
        <v>39</v>
      </c>
      <c r="B59" s="27">
        <v>1012</v>
      </c>
      <c r="C59" s="39"/>
      <c r="D59" s="31">
        <v>10</v>
      </c>
      <c r="E59" s="29">
        <f>SUM(D55:D62)/8</f>
        <v>9.375</v>
      </c>
      <c r="F59" s="29">
        <v>1000</v>
      </c>
      <c r="G59" s="45">
        <f>E59*F59</f>
        <v>9375</v>
      </c>
      <c r="H59" s="27">
        <v>10872</v>
      </c>
      <c r="I59" s="31">
        <v>10</v>
      </c>
      <c r="J59" s="32">
        <f>SUM(I55:I62)/8</f>
        <v>9.375</v>
      </c>
      <c r="K59" s="32">
        <v>100</v>
      </c>
      <c r="L59" s="46">
        <f>J59*K59</f>
        <v>937.5</v>
      </c>
      <c r="M59" s="47">
        <f>SUM(G59,L59)</f>
        <v>10312.5</v>
      </c>
    </row>
    <row r="60" spans="1:13" x14ac:dyDescent="0.35">
      <c r="A60" s="41" t="s">
        <v>40</v>
      </c>
      <c r="B60" s="27">
        <v>1077</v>
      </c>
      <c r="C60" s="39"/>
      <c r="D60" s="31">
        <v>10</v>
      </c>
      <c r="E60" s="44"/>
      <c r="F60" s="44"/>
      <c r="G60" s="44"/>
      <c r="H60" s="27">
        <v>10882</v>
      </c>
      <c r="I60" s="31">
        <v>10</v>
      </c>
      <c r="J60" s="50"/>
      <c r="K60" s="50"/>
      <c r="L60" s="50"/>
      <c r="M60" s="50"/>
    </row>
    <row r="61" spans="1:13" x14ac:dyDescent="0.35">
      <c r="A61" s="41" t="s">
        <v>41</v>
      </c>
      <c r="B61" s="27">
        <v>70862</v>
      </c>
      <c r="C61" s="39"/>
      <c r="D61" s="31">
        <v>10</v>
      </c>
      <c r="E61" s="41"/>
      <c r="F61" s="41"/>
      <c r="G61" s="42"/>
      <c r="H61" s="27">
        <v>70942</v>
      </c>
      <c r="I61" s="31">
        <v>10</v>
      </c>
      <c r="J61" s="41"/>
      <c r="K61" s="41"/>
      <c r="L61" s="43"/>
      <c r="M61" s="49"/>
    </row>
    <row r="62" spans="1:13" x14ac:dyDescent="0.35">
      <c r="A62" s="26" t="s">
        <v>44</v>
      </c>
      <c r="B62" s="27">
        <v>541</v>
      </c>
      <c r="C62" s="39"/>
      <c r="D62" s="31">
        <v>5</v>
      </c>
      <c r="E62" s="26"/>
      <c r="F62" s="26"/>
      <c r="G62" s="42"/>
      <c r="H62" s="27">
        <v>562</v>
      </c>
      <c r="I62" s="31">
        <v>5</v>
      </c>
      <c r="J62" s="26"/>
      <c r="K62" s="26"/>
      <c r="L62" s="43"/>
      <c r="M62" s="44"/>
    </row>
    <row r="63" spans="1:13" ht="28" x14ac:dyDescent="0.35">
      <c r="A63" s="38" t="s">
        <v>137</v>
      </c>
      <c r="B63" s="22" t="s">
        <v>9</v>
      </c>
      <c r="C63" s="22"/>
      <c r="D63" s="22" t="s">
        <v>10</v>
      </c>
      <c r="E63" s="22" t="s">
        <v>28</v>
      </c>
      <c r="F63" s="22" t="s">
        <v>11</v>
      </c>
      <c r="G63" s="23" t="s">
        <v>12</v>
      </c>
      <c r="H63" s="24" t="s">
        <v>13</v>
      </c>
      <c r="I63" s="24" t="s">
        <v>14</v>
      </c>
      <c r="J63" s="24" t="s">
        <v>28</v>
      </c>
      <c r="K63" s="24" t="s">
        <v>11</v>
      </c>
      <c r="L63" s="24" t="s">
        <v>12</v>
      </c>
      <c r="M63" s="25" t="s">
        <v>15</v>
      </c>
    </row>
    <row r="64" spans="1:13" x14ac:dyDescent="0.35">
      <c r="A64" s="41" t="s">
        <v>29</v>
      </c>
      <c r="B64" s="27">
        <v>1118</v>
      </c>
      <c r="C64" s="39"/>
      <c r="D64" s="31">
        <v>23</v>
      </c>
      <c r="E64" s="41"/>
      <c r="F64" s="41"/>
      <c r="G64" s="42"/>
      <c r="H64" s="27">
        <v>10783</v>
      </c>
      <c r="I64" s="31">
        <v>23</v>
      </c>
      <c r="J64" s="41"/>
      <c r="K64" s="41"/>
      <c r="L64" s="43"/>
      <c r="M64" s="44"/>
    </row>
    <row r="65" spans="1:13" x14ac:dyDescent="0.35">
      <c r="A65" s="41" t="s">
        <v>30</v>
      </c>
      <c r="B65" s="27">
        <v>1114</v>
      </c>
      <c r="C65" s="39"/>
      <c r="D65" s="31">
        <v>13</v>
      </c>
      <c r="E65" s="41"/>
      <c r="F65" s="41"/>
      <c r="G65" s="42"/>
      <c r="H65" s="27">
        <v>10793</v>
      </c>
      <c r="I65" s="31">
        <v>13</v>
      </c>
      <c r="J65" s="41"/>
      <c r="K65" s="41"/>
      <c r="L65" s="43"/>
      <c r="M65" s="44"/>
    </row>
    <row r="66" spans="1:13" x14ac:dyDescent="0.35">
      <c r="A66" s="41" t="s">
        <v>31</v>
      </c>
      <c r="B66" s="27">
        <v>1116</v>
      </c>
      <c r="C66" s="39"/>
      <c r="D66" s="31">
        <v>18</v>
      </c>
      <c r="E66" s="41"/>
      <c r="F66" s="41"/>
      <c r="G66" s="42"/>
      <c r="H66" s="27">
        <v>10803</v>
      </c>
      <c r="I66" s="31">
        <v>18</v>
      </c>
      <c r="J66" s="41"/>
      <c r="K66" s="41"/>
      <c r="L66" s="43"/>
      <c r="M66" s="44"/>
    </row>
    <row r="67" spans="1:13" x14ac:dyDescent="0.35">
      <c r="A67" s="41" t="s">
        <v>32</v>
      </c>
      <c r="B67" s="27">
        <v>1176</v>
      </c>
      <c r="C67" s="39"/>
      <c r="D67" s="31">
        <v>23</v>
      </c>
      <c r="E67" s="29">
        <f>SUM(D64:D69)/6</f>
        <v>16.666666666666668</v>
      </c>
      <c r="F67" s="29">
        <v>1000</v>
      </c>
      <c r="G67" s="45">
        <f>E67*F67</f>
        <v>16666.666666666668</v>
      </c>
      <c r="H67" s="27">
        <v>10813</v>
      </c>
      <c r="I67" s="31">
        <v>23</v>
      </c>
      <c r="J67" s="32">
        <f>SUM(I64:I69)/6</f>
        <v>16.666666666666668</v>
      </c>
      <c r="K67" s="32">
        <v>100</v>
      </c>
      <c r="L67" s="46">
        <f>J67*K67</f>
        <v>1666.6666666666667</v>
      </c>
      <c r="M67" s="47">
        <f>SUM(G67,L67)</f>
        <v>18333.333333333336</v>
      </c>
    </row>
    <row r="68" spans="1:13" x14ac:dyDescent="0.35">
      <c r="A68" s="41" t="s">
        <v>33</v>
      </c>
      <c r="B68" s="27">
        <v>1104</v>
      </c>
      <c r="C68" s="39"/>
      <c r="D68" s="31">
        <v>11</v>
      </c>
      <c r="E68" s="41"/>
      <c r="F68" s="41"/>
      <c r="G68" s="42"/>
      <c r="H68" s="27">
        <v>10823</v>
      </c>
      <c r="I68" s="31">
        <v>11</v>
      </c>
      <c r="J68" s="41"/>
      <c r="K68" s="41"/>
      <c r="L68" s="43"/>
      <c r="M68" s="44"/>
    </row>
    <row r="69" spans="1:13" x14ac:dyDescent="0.35">
      <c r="A69" s="41" t="s">
        <v>34</v>
      </c>
      <c r="B69" s="27">
        <v>1106</v>
      </c>
      <c r="C69" s="39"/>
      <c r="D69" s="31">
        <v>12</v>
      </c>
      <c r="E69" s="41"/>
      <c r="F69" s="41"/>
      <c r="G69" s="42"/>
      <c r="H69" s="27">
        <v>10833</v>
      </c>
      <c r="I69" s="31">
        <v>12</v>
      </c>
      <c r="J69" s="41"/>
      <c r="K69" s="41"/>
      <c r="L69" s="43"/>
      <c r="M69" s="44"/>
    </row>
    <row r="70" spans="1:13" ht="28" x14ac:dyDescent="0.35">
      <c r="A70" s="38" t="s">
        <v>137</v>
      </c>
      <c r="B70" s="22" t="s">
        <v>9</v>
      </c>
      <c r="C70" s="22"/>
      <c r="D70" s="22" t="s">
        <v>10</v>
      </c>
      <c r="E70" s="22" t="s">
        <v>28</v>
      </c>
      <c r="F70" s="22" t="s">
        <v>11</v>
      </c>
      <c r="G70" s="23" t="s">
        <v>12</v>
      </c>
      <c r="H70" s="24" t="s">
        <v>13</v>
      </c>
      <c r="I70" s="24" t="s">
        <v>14</v>
      </c>
      <c r="J70" s="24" t="s">
        <v>28</v>
      </c>
      <c r="K70" s="24" t="s">
        <v>11</v>
      </c>
      <c r="L70" s="24" t="s">
        <v>12</v>
      </c>
      <c r="M70" s="25" t="s">
        <v>15</v>
      </c>
    </row>
    <row r="71" spans="1:13" x14ac:dyDescent="0.35">
      <c r="A71" s="41" t="s">
        <v>35</v>
      </c>
      <c r="B71" s="27">
        <v>1189</v>
      </c>
      <c r="C71" s="39"/>
      <c r="D71" s="31">
        <v>15</v>
      </c>
      <c r="E71" s="41"/>
      <c r="F71" s="41"/>
      <c r="G71" s="42"/>
      <c r="H71" s="27">
        <v>10845</v>
      </c>
      <c r="I71" s="31">
        <v>15</v>
      </c>
      <c r="J71" s="41"/>
      <c r="K71" s="41"/>
      <c r="L71" s="43"/>
      <c r="M71" s="44"/>
    </row>
    <row r="72" spans="1:13" x14ac:dyDescent="0.35">
      <c r="A72" s="41" t="s">
        <v>36</v>
      </c>
      <c r="B72" s="27">
        <v>11892</v>
      </c>
      <c r="C72" s="39"/>
      <c r="D72" s="31">
        <v>15</v>
      </c>
      <c r="E72" s="48"/>
      <c r="F72" s="26"/>
      <c r="G72" s="42"/>
      <c r="H72" s="27">
        <v>10846</v>
      </c>
      <c r="I72" s="31">
        <v>15</v>
      </c>
      <c r="J72" s="48"/>
      <c r="K72" s="26"/>
      <c r="L72" s="43"/>
      <c r="M72" s="49"/>
    </row>
    <row r="73" spans="1:13" x14ac:dyDescent="0.35">
      <c r="A73" s="41" t="s">
        <v>37</v>
      </c>
      <c r="B73" s="27">
        <v>1108</v>
      </c>
      <c r="C73" s="39"/>
      <c r="D73" s="31">
        <v>8</v>
      </c>
      <c r="E73" s="41"/>
      <c r="F73" s="41"/>
      <c r="G73" s="42"/>
      <c r="H73" s="27">
        <v>10853</v>
      </c>
      <c r="I73" s="31">
        <v>8</v>
      </c>
      <c r="J73" s="41"/>
      <c r="K73" s="26"/>
      <c r="L73" s="43"/>
      <c r="M73" s="44"/>
    </row>
    <row r="74" spans="1:13" x14ac:dyDescent="0.35">
      <c r="A74" s="41" t="s">
        <v>38</v>
      </c>
      <c r="B74" s="27">
        <v>1110</v>
      </c>
      <c r="C74" s="39"/>
      <c r="D74" s="31">
        <v>12</v>
      </c>
      <c r="E74" s="41"/>
      <c r="F74" s="41"/>
      <c r="G74" s="42"/>
      <c r="H74" s="27">
        <v>10863</v>
      </c>
      <c r="I74" s="31">
        <v>12</v>
      </c>
      <c r="J74" s="41"/>
      <c r="K74" s="26"/>
      <c r="L74" s="43"/>
      <c r="M74" s="44"/>
    </row>
    <row r="75" spans="1:13" x14ac:dyDescent="0.35">
      <c r="A75" s="41" t="s">
        <v>39</v>
      </c>
      <c r="B75" s="27">
        <v>1112</v>
      </c>
      <c r="C75" s="39"/>
      <c r="D75" s="31">
        <v>13</v>
      </c>
      <c r="E75" s="29">
        <f>SUM(D71:D78)/8</f>
        <v>11.75</v>
      </c>
      <c r="F75" s="29">
        <v>500</v>
      </c>
      <c r="G75" s="45">
        <f>E75*F75</f>
        <v>5875</v>
      </c>
      <c r="H75" s="27">
        <v>10873</v>
      </c>
      <c r="I75" s="31">
        <v>13</v>
      </c>
      <c r="J75" s="32">
        <f>SUM(I71:I78)/8</f>
        <v>11.75</v>
      </c>
      <c r="K75" s="32">
        <v>100</v>
      </c>
      <c r="L75" s="46">
        <f>J75*K75</f>
        <v>1175</v>
      </c>
      <c r="M75" s="47">
        <f>SUM(G75,L75)</f>
        <v>7050</v>
      </c>
    </row>
    <row r="76" spans="1:13" x14ac:dyDescent="0.35">
      <c r="A76" s="41" t="s">
        <v>40</v>
      </c>
      <c r="B76" s="27">
        <v>1177</v>
      </c>
      <c r="C76" s="39"/>
      <c r="D76" s="31">
        <v>18</v>
      </c>
      <c r="E76" s="44"/>
      <c r="F76" s="44"/>
      <c r="G76" s="44"/>
      <c r="H76" s="27">
        <v>10883</v>
      </c>
      <c r="I76" s="31">
        <v>18</v>
      </c>
      <c r="J76" s="50"/>
      <c r="K76" s="50"/>
      <c r="L76" s="50"/>
      <c r="M76" s="50"/>
    </row>
    <row r="77" spans="1:13" x14ac:dyDescent="0.35">
      <c r="A77" s="41" t="s">
        <v>41</v>
      </c>
      <c r="B77" s="27">
        <v>70863</v>
      </c>
      <c r="C77" s="39"/>
      <c r="D77" s="31">
        <v>8</v>
      </c>
      <c r="E77" s="41"/>
      <c r="F77" s="41"/>
      <c r="G77" s="42"/>
      <c r="H77" s="27">
        <v>70943</v>
      </c>
      <c r="I77" s="31">
        <v>8</v>
      </c>
      <c r="J77" s="41"/>
      <c r="K77" s="41"/>
      <c r="L77" s="43"/>
      <c r="M77" s="49"/>
    </row>
    <row r="78" spans="1:13" x14ac:dyDescent="0.35">
      <c r="A78" s="26" t="s">
        <v>45</v>
      </c>
      <c r="B78" s="27">
        <v>542</v>
      </c>
      <c r="C78" s="39"/>
      <c r="D78" s="31">
        <v>5</v>
      </c>
      <c r="E78" s="26"/>
      <c r="F78" s="26"/>
      <c r="G78" s="42"/>
      <c r="H78" s="27">
        <v>563</v>
      </c>
      <c r="I78" s="31">
        <v>5</v>
      </c>
      <c r="J78" s="26"/>
      <c r="K78" s="26"/>
      <c r="L78" s="43"/>
      <c r="M78" s="44"/>
    </row>
    <row r="79" spans="1:13" ht="51" customHeight="1" x14ac:dyDescent="0.35">
      <c r="A79" s="19" t="s">
        <v>46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40"/>
    </row>
    <row r="80" spans="1:13" ht="28" x14ac:dyDescent="0.35">
      <c r="A80" s="38" t="s">
        <v>27</v>
      </c>
      <c r="B80" s="22" t="s">
        <v>9</v>
      </c>
      <c r="C80" s="22"/>
      <c r="D80" s="22" t="s">
        <v>10</v>
      </c>
      <c r="E80" s="22" t="s">
        <v>28</v>
      </c>
      <c r="F80" s="22" t="s">
        <v>11</v>
      </c>
      <c r="G80" s="23" t="s">
        <v>12</v>
      </c>
      <c r="H80" s="24" t="s">
        <v>13</v>
      </c>
      <c r="I80" s="24" t="s">
        <v>14</v>
      </c>
      <c r="J80" s="24" t="s">
        <v>28</v>
      </c>
      <c r="K80" s="24" t="s">
        <v>11</v>
      </c>
      <c r="L80" s="24" t="s">
        <v>12</v>
      </c>
      <c r="M80" s="25" t="s">
        <v>15</v>
      </c>
    </row>
    <row r="81" spans="1:13" x14ac:dyDescent="0.35">
      <c r="A81" s="41" t="s">
        <v>29</v>
      </c>
      <c r="B81" s="27">
        <v>7128</v>
      </c>
      <c r="C81" s="39"/>
      <c r="D81" s="31">
        <v>30</v>
      </c>
      <c r="E81" s="41"/>
      <c r="F81" s="41"/>
      <c r="G81" s="42"/>
      <c r="H81" s="27">
        <v>7417</v>
      </c>
      <c r="I81" s="31">
        <v>30</v>
      </c>
      <c r="J81" s="41"/>
      <c r="K81" s="41"/>
      <c r="L81" s="43"/>
      <c r="M81" s="44"/>
    </row>
    <row r="82" spans="1:13" x14ac:dyDescent="0.35">
      <c r="A82" s="41" t="s">
        <v>30</v>
      </c>
      <c r="B82" s="27">
        <v>7122</v>
      </c>
      <c r="C82" s="39"/>
      <c r="D82" s="31">
        <v>30</v>
      </c>
      <c r="E82" s="41"/>
      <c r="F82" s="41"/>
      <c r="G82" s="42"/>
      <c r="H82" s="27">
        <v>7418</v>
      </c>
      <c r="I82" s="31">
        <v>30</v>
      </c>
      <c r="J82" s="41"/>
      <c r="K82" s="41"/>
      <c r="L82" s="43"/>
      <c r="M82" s="44"/>
    </row>
    <row r="83" spans="1:13" x14ac:dyDescent="0.35">
      <c r="A83" s="41" t="s">
        <v>31</v>
      </c>
      <c r="B83" s="27">
        <v>7125</v>
      </c>
      <c r="C83" s="39"/>
      <c r="D83" s="31">
        <v>27</v>
      </c>
      <c r="E83" s="44"/>
      <c r="F83" s="44"/>
      <c r="G83" s="44"/>
      <c r="H83" s="27">
        <v>7419</v>
      </c>
      <c r="I83" s="31">
        <v>27</v>
      </c>
      <c r="J83" s="50"/>
      <c r="K83" s="50"/>
      <c r="L83" s="50"/>
      <c r="M83" s="50"/>
    </row>
    <row r="84" spans="1:13" x14ac:dyDescent="0.35">
      <c r="A84" s="41" t="s">
        <v>32</v>
      </c>
      <c r="B84" s="27">
        <v>7414</v>
      </c>
      <c r="C84" s="39"/>
      <c r="D84" s="31">
        <v>15</v>
      </c>
      <c r="E84" s="44"/>
      <c r="F84" s="44"/>
      <c r="G84" s="44"/>
      <c r="H84" s="27">
        <v>7420</v>
      </c>
      <c r="I84" s="31">
        <v>15</v>
      </c>
      <c r="J84" s="50"/>
      <c r="K84" s="50"/>
      <c r="L84" s="50"/>
      <c r="M84" s="50"/>
    </row>
    <row r="85" spans="1:13" x14ac:dyDescent="0.35">
      <c r="A85" s="41" t="s">
        <v>33</v>
      </c>
      <c r="B85" s="27">
        <v>7107</v>
      </c>
      <c r="C85" s="39"/>
      <c r="D85" s="31">
        <v>10</v>
      </c>
      <c r="E85" s="41"/>
      <c r="F85" s="41"/>
      <c r="G85" s="42"/>
      <c r="H85" s="27">
        <v>7421</v>
      </c>
      <c r="I85" s="31">
        <v>10</v>
      </c>
      <c r="J85" s="41"/>
      <c r="K85" s="41"/>
      <c r="L85" s="43"/>
      <c r="M85" s="44"/>
    </row>
    <row r="86" spans="1:13" x14ac:dyDescent="0.35">
      <c r="A86" s="41" t="s">
        <v>34</v>
      </c>
      <c r="B86" s="27">
        <v>7110</v>
      </c>
      <c r="C86" s="39"/>
      <c r="D86" s="31">
        <v>30</v>
      </c>
      <c r="E86" s="29">
        <f>SUM(D81:D90)/10</f>
        <v>22</v>
      </c>
      <c r="F86" s="29">
        <v>1000</v>
      </c>
      <c r="G86" s="45">
        <f>E86*F86</f>
        <v>22000</v>
      </c>
      <c r="H86" s="27">
        <v>7422</v>
      </c>
      <c r="I86" s="31">
        <v>30</v>
      </c>
      <c r="J86" s="32">
        <f>SUM(I81:I90)/10</f>
        <v>22</v>
      </c>
      <c r="K86" s="32">
        <v>100</v>
      </c>
      <c r="L86" s="46">
        <f>J86*K86</f>
        <v>2200</v>
      </c>
      <c r="M86" s="47">
        <f>SUM(G86,L86)</f>
        <v>24200</v>
      </c>
    </row>
    <row r="87" spans="1:13" x14ac:dyDescent="0.35">
      <c r="A87" s="41" t="s">
        <v>47</v>
      </c>
      <c r="B87" s="27">
        <v>2858</v>
      </c>
      <c r="C87" s="51"/>
      <c r="D87" s="31">
        <v>30</v>
      </c>
      <c r="E87" s="52"/>
      <c r="F87" s="52"/>
      <c r="G87" s="42"/>
      <c r="H87" s="27">
        <v>2812</v>
      </c>
      <c r="I87" s="31">
        <v>30</v>
      </c>
      <c r="J87" s="41"/>
      <c r="K87" s="41"/>
      <c r="L87" s="43"/>
      <c r="M87" s="44"/>
    </row>
    <row r="88" spans="1:13" x14ac:dyDescent="0.35">
      <c r="A88" s="41" t="s">
        <v>48</v>
      </c>
      <c r="B88" s="27">
        <v>2846</v>
      </c>
      <c r="C88" s="51"/>
      <c r="D88" s="31">
        <v>10</v>
      </c>
      <c r="E88" s="52"/>
      <c r="F88" s="52"/>
      <c r="G88" s="42"/>
      <c r="H88" s="27">
        <v>2813</v>
      </c>
      <c r="I88" s="31">
        <v>10</v>
      </c>
      <c r="J88" s="41"/>
      <c r="K88" s="41"/>
      <c r="L88" s="43"/>
      <c r="M88" s="44"/>
    </row>
    <row r="89" spans="1:13" x14ac:dyDescent="0.35">
      <c r="A89" s="41" t="s">
        <v>49</v>
      </c>
      <c r="B89" s="27">
        <v>2849</v>
      </c>
      <c r="C89" s="51"/>
      <c r="D89" s="31">
        <v>30</v>
      </c>
      <c r="E89" s="52"/>
      <c r="F89" s="52"/>
      <c r="G89" s="42"/>
      <c r="H89" s="27">
        <v>2814</v>
      </c>
      <c r="I89" s="31">
        <v>30</v>
      </c>
      <c r="J89" s="41"/>
      <c r="K89" s="41"/>
      <c r="L89" s="43"/>
      <c r="M89" s="44"/>
    </row>
    <row r="90" spans="1:13" x14ac:dyDescent="0.35">
      <c r="A90" s="41" t="s">
        <v>50</v>
      </c>
      <c r="B90" s="27">
        <v>7598</v>
      </c>
      <c r="C90" s="51"/>
      <c r="D90" s="31">
        <v>8</v>
      </c>
      <c r="E90" s="52"/>
      <c r="F90" s="52"/>
      <c r="G90" s="42"/>
      <c r="H90" s="27">
        <v>7098</v>
      </c>
      <c r="I90" s="31">
        <v>8</v>
      </c>
      <c r="J90" s="41"/>
      <c r="K90" s="41"/>
      <c r="L90" s="43"/>
      <c r="M90" s="44"/>
    </row>
    <row r="91" spans="1:13" ht="28" x14ac:dyDescent="0.35">
      <c r="A91" s="38" t="s">
        <v>27</v>
      </c>
      <c r="B91" s="22" t="s">
        <v>9</v>
      </c>
      <c r="C91" s="22"/>
      <c r="D91" s="22" t="s">
        <v>10</v>
      </c>
      <c r="E91" s="22" t="s">
        <v>28</v>
      </c>
      <c r="F91" s="22" t="s">
        <v>11</v>
      </c>
      <c r="G91" s="23" t="s">
        <v>12</v>
      </c>
      <c r="H91" s="24" t="s">
        <v>13</v>
      </c>
      <c r="I91" s="24" t="s">
        <v>14</v>
      </c>
      <c r="J91" s="24" t="s">
        <v>28</v>
      </c>
      <c r="K91" s="24" t="s">
        <v>11</v>
      </c>
      <c r="L91" s="24" t="s">
        <v>12</v>
      </c>
      <c r="M91" s="25" t="s">
        <v>15</v>
      </c>
    </row>
    <row r="92" spans="1:13" x14ac:dyDescent="0.35">
      <c r="A92" s="41" t="s">
        <v>35</v>
      </c>
      <c r="B92" s="27">
        <v>7423</v>
      </c>
      <c r="C92" s="39"/>
      <c r="D92" s="31">
        <v>35</v>
      </c>
      <c r="E92" s="41"/>
      <c r="F92" s="41"/>
      <c r="G92" s="42"/>
      <c r="H92" s="27">
        <v>7429</v>
      </c>
      <c r="I92" s="31">
        <v>35</v>
      </c>
      <c r="J92" s="41"/>
      <c r="K92" s="41"/>
      <c r="L92" s="43"/>
      <c r="M92" s="44"/>
    </row>
    <row r="93" spans="1:13" x14ac:dyDescent="0.35">
      <c r="A93" s="41" t="s">
        <v>36</v>
      </c>
      <c r="B93" s="27">
        <v>74232</v>
      </c>
      <c r="C93" s="39"/>
      <c r="D93" s="31">
        <v>35</v>
      </c>
      <c r="E93" s="48"/>
      <c r="F93" s="26"/>
      <c r="G93" s="42"/>
      <c r="H93" s="27">
        <v>74292</v>
      </c>
      <c r="I93" s="31">
        <v>35</v>
      </c>
      <c r="J93" s="48"/>
      <c r="K93" s="26"/>
      <c r="L93" s="43"/>
      <c r="M93" s="49"/>
    </row>
    <row r="94" spans="1:13" x14ac:dyDescent="0.35">
      <c r="A94" s="41" t="s">
        <v>37</v>
      </c>
      <c r="B94" s="27">
        <v>7113</v>
      </c>
      <c r="C94" s="39"/>
      <c r="D94" s="31">
        <v>20</v>
      </c>
      <c r="E94" s="41"/>
      <c r="F94" s="41"/>
      <c r="G94" s="42"/>
      <c r="H94" s="27">
        <v>7430</v>
      </c>
      <c r="I94" s="31">
        <v>20</v>
      </c>
      <c r="J94" s="41"/>
      <c r="K94" s="26"/>
      <c r="L94" s="43"/>
      <c r="M94" s="44"/>
    </row>
    <row r="95" spans="1:13" x14ac:dyDescent="0.35">
      <c r="A95" s="41" t="s">
        <v>38</v>
      </c>
      <c r="B95" s="27">
        <v>7116</v>
      </c>
      <c r="C95" s="39"/>
      <c r="D95" s="31">
        <v>20</v>
      </c>
      <c r="E95" s="41"/>
      <c r="F95" s="41"/>
      <c r="G95" s="42"/>
      <c r="H95" s="27">
        <v>7431</v>
      </c>
      <c r="I95" s="31">
        <v>20</v>
      </c>
      <c r="J95" s="41"/>
      <c r="K95" s="41"/>
      <c r="L95" s="43"/>
      <c r="M95" s="44"/>
    </row>
    <row r="96" spans="1:13" x14ac:dyDescent="0.35">
      <c r="A96" s="41" t="s">
        <v>39</v>
      </c>
      <c r="B96" s="27">
        <v>7119</v>
      </c>
      <c r="C96" s="39"/>
      <c r="D96" s="31">
        <v>25</v>
      </c>
      <c r="E96" s="44"/>
      <c r="F96" s="44"/>
      <c r="G96" s="44"/>
      <c r="H96" s="27">
        <v>7432</v>
      </c>
      <c r="I96" s="31">
        <v>25</v>
      </c>
      <c r="J96" s="50"/>
      <c r="K96" s="50"/>
      <c r="L96" s="50"/>
      <c r="M96" s="50"/>
    </row>
    <row r="97" spans="1:13" x14ac:dyDescent="0.35">
      <c r="A97" s="41" t="s">
        <v>40</v>
      </c>
      <c r="B97" s="27">
        <v>7428</v>
      </c>
      <c r="C97" s="39"/>
      <c r="D97" s="31">
        <v>30</v>
      </c>
      <c r="E97" s="29">
        <f>SUM(D92:D102)/11</f>
        <v>21.454545454545453</v>
      </c>
      <c r="F97" s="29">
        <v>1000</v>
      </c>
      <c r="G97" s="45">
        <f>E97*F97</f>
        <v>21454.545454545452</v>
      </c>
      <c r="H97" s="27">
        <v>7434</v>
      </c>
      <c r="I97" s="31">
        <v>30</v>
      </c>
      <c r="J97" s="32">
        <f>SUM(I92:I102)/11</f>
        <v>21.454545454545453</v>
      </c>
      <c r="K97" s="32">
        <v>100</v>
      </c>
      <c r="L97" s="46">
        <f>J97*K97</f>
        <v>2145.4545454545455</v>
      </c>
      <c r="M97" s="47">
        <f>SUM(G97,L97)</f>
        <v>23599.999999999996</v>
      </c>
    </row>
    <row r="98" spans="1:13" x14ac:dyDescent="0.35">
      <c r="A98" s="41" t="s">
        <v>41</v>
      </c>
      <c r="B98" s="27">
        <v>75982</v>
      </c>
      <c r="C98" s="39"/>
      <c r="D98" s="31">
        <v>8</v>
      </c>
      <c r="E98" s="41"/>
      <c r="F98" s="41"/>
      <c r="G98" s="42"/>
      <c r="H98" s="27">
        <v>70982</v>
      </c>
      <c r="I98" s="31">
        <v>8</v>
      </c>
      <c r="J98" s="41"/>
      <c r="K98" s="41"/>
      <c r="L98" s="43"/>
      <c r="M98" s="49"/>
    </row>
    <row r="99" spans="1:13" x14ac:dyDescent="0.35">
      <c r="A99" s="41" t="s">
        <v>51</v>
      </c>
      <c r="B99" s="27">
        <v>2852</v>
      </c>
      <c r="C99" s="51"/>
      <c r="D99" s="31">
        <v>20</v>
      </c>
      <c r="E99" s="60"/>
      <c r="F99" s="60"/>
      <c r="G99" s="60"/>
      <c r="H99" s="27">
        <v>2810</v>
      </c>
      <c r="I99" s="31">
        <v>20</v>
      </c>
      <c r="J99" s="41"/>
      <c r="K99" s="41"/>
      <c r="L99" s="43"/>
      <c r="M99" s="53"/>
    </row>
    <row r="100" spans="1:13" x14ac:dyDescent="0.35">
      <c r="A100" s="41" t="s">
        <v>52</v>
      </c>
      <c r="B100" s="27">
        <v>74282</v>
      </c>
      <c r="C100" s="51"/>
      <c r="D100" s="31">
        <v>30</v>
      </c>
      <c r="E100" s="60"/>
      <c r="F100" s="60"/>
      <c r="G100" s="60"/>
      <c r="H100" s="27">
        <v>2811</v>
      </c>
      <c r="I100" s="31">
        <v>30</v>
      </c>
      <c r="J100" s="41"/>
      <c r="K100" s="41"/>
      <c r="L100" s="43"/>
      <c r="M100" s="53"/>
    </row>
    <row r="101" spans="1:13" x14ac:dyDescent="0.35">
      <c r="A101" s="41" t="s">
        <v>50</v>
      </c>
      <c r="B101" s="27">
        <v>75983</v>
      </c>
      <c r="C101" s="51"/>
      <c r="D101" s="31">
        <v>8</v>
      </c>
      <c r="E101" s="60"/>
      <c r="F101" s="60"/>
      <c r="G101" s="60"/>
      <c r="H101" s="27">
        <v>70983</v>
      </c>
      <c r="I101" s="31">
        <v>8</v>
      </c>
      <c r="J101" s="41"/>
      <c r="K101" s="41"/>
      <c r="L101" s="43"/>
      <c r="M101" s="53"/>
    </row>
    <row r="102" spans="1:13" x14ac:dyDescent="0.35">
      <c r="A102" s="41" t="s">
        <v>53</v>
      </c>
      <c r="B102" s="27">
        <v>543</v>
      </c>
      <c r="C102" s="51"/>
      <c r="D102" s="31">
        <v>5</v>
      </c>
      <c r="E102" s="60"/>
      <c r="F102" s="60"/>
      <c r="G102" s="60"/>
      <c r="H102" s="27">
        <v>564</v>
      </c>
      <c r="I102" s="31">
        <v>5</v>
      </c>
      <c r="J102" s="41"/>
      <c r="K102" s="41"/>
      <c r="L102" s="43"/>
      <c r="M102" s="53"/>
    </row>
    <row r="103" spans="1:13" ht="28" x14ac:dyDescent="0.35">
      <c r="A103" s="38" t="s">
        <v>54</v>
      </c>
      <c r="B103" s="22" t="s">
        <v>9</v>
      </c>
      <c r="C103" s="22"/>
      <c r="D103" s="22" t="s">
        <v>10</v>
      </c>
      <c r="E103" s="22" t="s">
        <v>28</v>
      </c>
      <c r="F103" s="22" t="s">
        <v>11</v>
      </c>
      <c r="G103" s="23" t="s">
        <v>12</v>
      </c>
      <c r="H103" s="24" t="s">
        <v>13</v>
      </c>
      <c r="I103" s="24" t="s">
        <v>14</v>
      </c>
      <c r="J103" s="24" t="s">
        <v>28</v>
      </c>
      <c r="K103" s="24" t="s">
        <v>11</v>
      </c>
      <c r="L103" s="24" t="s">
        <v>12</v>
      </c>
      <c r="M103" s="25" t="s">
        <v>15</v>
      </c>
    </row>
    <row r="104" spans="1:13" x14ac:dyDescent="0.35">
      <c r="A104" s="41" t="s">
        <v>29</v>
      </c>
      <c r="B104" s="27">
        <v>7245</v>
      </c>
      <c r="C104" s="39"/>
      <c r="D104" s="31">
        <v>10</v>
      </c>
      <c r="E104" s="41"/>
      <c r="F104" s="41"/>
      <c r="G104" s="42"/>
      <c r="H104" s="27">
        <v>7544</v>
      </c>
      <c r="I104" s="31">
        <v>10</v>
      </c>
      <c r="J104" s="41"/>
      <c r="K104" s="41"/>
      <c r="L104" s="43"/>
      <c r="M104" s="44"/>
    </row>
    <row r="105" spans="1:13" x14ac:dyDescent="0.35">
      <c r="A105" s="41" t="s">
        <v>30</v>
      </c>
      <c r="B105" s="27">
        <v>7241</v>
      </c>
      <c r="C105" s="39"/>
      <c r="D105" s="31">
        <v>10</v>
      </c>
      <c r="E105" s="41"/>
      <c r="F105" s="41"/>
      <c r="G105" s="42"/>
      <c r="H105" s="27">
        <v>7545</v>
      </c>
      <c r="I105" s="31">
        <v>10</v>
      </c>
      <c r="J105" s="41"/>
      <c r="K105" s="41"/>
      <c r="L105" s="43"/>
      <c r="M105" s="44"/>
    </row>
    <row r="106" spans="1:13" x14ac:dyDescent="0.35">
      <c r="A106" s="41" t="s">
        <v>31</v>
      </c>
      <c r="B106" s="27">
        <v>7243</v>
      </c>
      <c r="C106" s="39"/>
      <c r="D106" s="31">
        <v>10</v>
      </c>
      <c r="E106" s="29">
        <f>SUM(D104:D109)/6</f>
        <v>10</v>
      </c>
      <c r="F106" s="29">
        <v>1000</v>
      </c>
      <c r="G106" s="45">
        <f>E106*F106</f>
        <v>10000</v>
      </c>
      <c r="H106" s="27">
        <v>7546</v>
      </c>
      <c r="I106" s="31">
        <v>10</v>
      </c>
      <c r="J106" s="32">
        <f>SUM(I104:I109)/6</f>
        <v>10</v>
      </c>
      <c r="K106" s="32">
        <v>100</v>
      </c>
      <c r="L106" s="46">
        <f>J106*K106</f>
        <v>1000</v>
      </c>
      <c r="M106" s="47">
        <f>SUM(G106,L106)</f>
        <v>11000</v>
      </c>
    </row>
    <row r="107" spans="1:13" x14ac:dyDescent="0.35">
      <c r="A107" s="41" t="s">
        <v>32</v>
      </c>
      <c r="B107" s="27">
        <v>7541</v>
      </c>
      <c r="C107" s="39"/>
      <c r="D107" s="31">
        <v>10</v>
      </c>
      <c r="E107" s="41"/>
      <c r="F107" s="41"/>
      <c r="G107" s="42"/>
      <c r="H107" s="27">
        <v>7547</v>
      </c>
      <c r="I107" s="31">
        <v>10</v>
      </c>
      <c r="J107" s="41"/>
      <c r="K107" s="41"/>
      <c r="L107" s="42"/>
      <c r="M107" s="49"/>
    </row>
    <row r="108" spans="1:13" x14ac:dyDescent="0.35">
      <c r="A108" s="41" t="s">
        <v>33</v>
      </c>
      <c r="B108" s="27">
        <v>7231</v>
      </c>
      <c r="C108" s="39"/>
      <c r="D108" s="31">
        <v>10</v>
      </c>
      <c r="E108" s="41"/>
      <c r="F108" s="41"/>
      <c r="G108" s="42"/>
      <c r="H108" s="27">
        <v>7548</v>
      </c>
      <c r="I108" s="31">
        <v>10</v>
      </c>
      <c r="J108" s="41"/>
      <c r="K108" s="41"/>
      <c r="L108" s="43"/>
      <c r="M108" s="44"/>
    </row>
    <row r="109" spans="1:13" x14ac:dyDescent="0.35">
      <c r="A109" s="41" t="s">
        <v>34</v>
      </c>
      <c r="B109" s="27">
        <v>7233</v>
      </c>
      <c r="C109" s="39"/>
      <c r="D109" s="31">
        <v>10</v>
      </c>
      <c r="E109" s="41"/>
      <c r="F109" s="41"/>
      <c r="G109" s="42"/>
      <c r="H109" s="27">
        <v>7549</v>
      </c>
      <c r="I109" s="31">
        <v>10</v>
      </c>
      <c r="J109" s="41"/>
      <c r="K109" s="41"/>
      <c r="L109" s="43"/>
      <c r="M109" s="44"/>
    </row>
    <row r="110" spans="1:13" ht="28" x14ac:dyDescent="0.35">
      <c r="A110" s="38" t="s">
        <v>54</v>
      </c>
      <c r="B110" s="22" t="s">
        <v>9</v>
      </c>
      <c r="C110" s="22"/>
      <c r="D110" s="22" t="s">
        <v>10</v>
      </c>
      <c r="E110" s="22" t="s">
        <v>28</v>
      </c>
      <c r="F110" s="22" t="s">
        <v>11</v>
      </c>
      <c r="G110" s="23" t="s">
        <v>12</v>
      </c>
      <c r="H110" s="24" t="s">
        <v>13</v>
      </c>
      <c r="I110" s="24" t="s">
        <v>14</v>
      </c>
      <c r="J110" s="24" t="s">
        <v>28</v>
      </c>
      <c r="K110" s="24" t="s">
        <v>11</v>
      </c>
      <c r="L110" s="24" t="s">
        <v>12</v>
      </c>
      <c r="M110" s="25" t="s">
        <v>15</v>
      </c>
    </row>
    <row r="111" spans="1:13" x14ac:dyDescent="0.35">
      <c r="A111" s="41" t="s">
        <v>35</v>
      </c>
      <c r="B111" s="27">
        <v>7550</v>
      </c>
      <c r="C111" s="39"/>
      <c r="D111" s="31">
        <v>10</v>
      </c>
      <c r="E111" s="41"/>
      <c r="F111" s="41"/>
      <c r="G111" s="42"/>
      <c r="H111" s="27">
        <v>7566</v>
      </c>
      <c r="I111" s="31">
        <v>10</v>
      </c>
      <c r="J111" s="41"/>
      <c r="K111" s="41"/>
      <c r="L111" s="43"/>
      <c r="M111" s="44"/>
    </row>
    <row r="112" spans="1:13" x14ac:dyDescent="0.35">
      <c r="A112" s="41" t="s">
        <v>36</v>
      </c>
      <c r="B112" s="27">
        <v>75502</v>
      </c>
      <c r="C112" s="39"/>
      <c r="D112" s="31">
        <v>10</v>
      </c>
      <c r="E112" s="48"/>
      <c r="F112" s="26"/>
      <c r="G112" s="42"/>
      <c r="H112" s="27">
        <v>75662</v>
      </c>
      <c r="I112" s="31">
        <v>10</v>
      </c>
      <c r="J112" s="48"/>
      <c r="K112" s="26"/>
      <c r="L112" s="43"/>
      <c r="M112" s="49"/>
    </row>
    <row r="113" spans="1:13" x14ac:dyDescent="0.35">
      <c r="A113" s="41" t="s">
        <v>37</v>
      </c>
      <c r="B113" s="27">
        <v>7235</v>
      </c>
      <c r="C113" s="39"/>
      <c r="D113" s="31">
        <v>10</v>
      </c>
      <c r="E113" s="41"/>
      <c r="F113" s="41"/>
      <c r="G113" s="42"/>
      <c r="H113" s="27">
        <v>7557</v>
      </c>
      <c r="I113" s="31">
        <v>10</v>
      </c>
      <c r="J113" s="41"/>
      <c r="K113" s="26"/>
      <c r="L113" s="43"/>
      <c r="M113" s="44"/>
    </row>
    <row r="114" spans="1:13" x14ac:dyDescent="0.35">
      <c r="A114" s="41" t="s">
        <v>38</v>
      </c>
      <c r="B114" s="27">
        <v>7237</v>
      </c>
      <c r="C114" s="39"/>
      <c r="D114" s="31">
        <v>10</v>
      </c>
      <c r="E114" s="41"/>
      <c r="F114" s="41"/>
      <c r="G114" s="42"/>
      <c r="H114" s="27">
        <v>7558</v>
      </c>
      <c r="I114" s="31">
        <v>10</v>
      </c>
      <c r="J114" s="41"/>
      <c r="K114" s="41"/>
      <c r="L114" s="43"/>
      <c r="M114" s="44"/>
    </row>
    <row r="115" spans="1:13" x14ac:dyDescent="0.35">
      <c r="A115" s="41" t="s">
        <v>39</v>
      </c>
      <c r="B115" s="27">
        <v>7239</v>
      </c>
      <c r="C115" s="39"/>
      <c r="D115" s="31">
        <v>10</v>
      </c>
      <c r="E115" s="29">
        <f>SUM(D111:D119)/9</f>
        <v>9.2222222222222214</v>
      </c>
      <c r="F115" s="29">
        <v>1000</v>
      </c>
      <c r="G115" s="45">
        <f>E115*F115</f>
        <v>9222.2222222222208</v>
      </c>
      <c r="H115" s="27">
        <v>7559</v>
      </c>
      <c r="I115" s="31">
        <v>10</v>
      </c>
      <c r="J115" s="32">
        <f>SUM(I111:I119)/9</f>
        <v>9.2222222222222214</v>
      </c>
      <c r="K115" s="32">
        <v>100</v>
      </c>
      <c r="L115" s="46">
        <f>J115*K115</f>
        <v>922.22222222222217</v>
      </c>
      <c r="M115" s="47">
        <f>SUM(G115,L115)</f>
        <v>10144.444444444443</v>
      </c>
    </row>
    <row r="116" spans="1:13" x14ac:dyDescent="0.35">
      <c r="A116" s="41" t="s">
        <v>18</v>
      </c>
      <c r="B116" s="27">
        <v>7276</v>
      </c>
      <c r="C116" s="39"/>
      <c r="D116" s="31">
        <v>10</v>
      </c>
      <c r="E116" s="41"/>
      <c r="F116" s="41"/>
      <c r="G116" s="42"/>
      <c r="H116" s="27">
        <v>7560</v>
      </c>
      <c r="I116" s="31">
        <v>10</v>
      </c>
      <c r="J116" s="41"/>
      <c r="K116" s="41"/>
      <c r="L116" s="43"/>
      <c r="M116" s="44"/>
    </row>
    <row r="117" spans="1:13" x14ac:dyDescent="0.35">
      <c r="A117" s="41" t="s">
        <v>40</v>
      </c>
      <c r="B117" s="27">
        <v>7555</v>
      </c>
      <c r="C117" s="39"/>
      <c r="D117" s="31">
        <v>10</v>
      </c>
      <c r="E117" s="44"/>
      <c r="F117" s="44"/>
      <c r="G117" s="44"/>
      <c r="H117" s="27">
        <v>7561</v>
      </c>
      <c r="I117" s="31">
        <v>10</v>
      </c>
      <c r="J117" s="50"/>
      <c r="K117" s="50"/>
      <c r="L117" s="50"/>
      <c r="M117" s="50"/>
    </row>
    <row r="118" spans="1:13" x14ac:dyDescent="0.35">
      <c r="A118" s="41" t="s">
        <v>41</v>
      </c>
      <c r="B118" s="27">
        <v>75984</v>
      </c>
      <c r="C118" s="39"/>
      <c r="D118" s="31">
        <v>8</v>
      </c>
      <c r="E118" s="41"/>
      <c r="F118" s="41"/>
      <c r="G118" s="42"/>
      <c r="H118" s="27">
        <v>70984</v>
      </c>
      <c r="I118" s="31">
        <v>8</v>
      </c>
      <c r="J118" s="41"/>
      <c r="K118" s="41"/>
      <c r="L118" s="43"/>
      <c r="M118" s="49"/>
    </row>
    <row r="119" spans="1:13" x14ac:dyDescent="0.35">
      <c r="A119" s="26" t="s">
        <v>55</v>
      </c>
      <c r="B119" s="27">
        <v>544</v>
      </c>
      <c r="C119" s="39"/>
      <c r="D119" s="31">
        <v>5</v>
      </c>
      <c r="E119" s="26"/>
      <c r="F119" s="26"/>
      <c r="G119" s="42"/>
      <c r="H119" s="27">
        <v>565</v>
      </c>
      <c r="I119" s="31">
        <v>5</v>
      </c>
      <c r="J119" s="26"/>
      <c r="K119" s="26"/>
      <c r="L119" s="43"/>
      <c r="M119" s="44"/>
    </row>
    <row r="120" spans="1:13" ht="30" x14ac:dyDescent="0.35">
      <c r="A120" s="19" t="s">
        <v>56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59"/>
    </row>
    <row r="121" spans="1:13" ht="28" x14ac:dyDescent="0.35">
      <c r="A121" s="38" t="s">
        <v>56</v>
      </c>
      <c r="B121" s="22" t="s">
        <v>9</v>
      </c>
      <c r="C121" s="22"/>
      <c r="D121" s="22" t="s">
        <v>10</v>
      </c>
      <c r="E121" s="22" t="s">
        <v>28</v>
      </c>
      <c r="F121" s="22" t="s">
        <v>11</v>
      </c>
      <c r="G121" s="23" t="s">
        <v>12</v>
      </c>
      <c r="H121" s="24" t="s">
        <v>13</v>
      </c>
      <c r="I121" s="24" t="s">
        <v>14</v>
      </c>
      <c r="J121" s="24" t="s">
        <v>28</v>
      </c>
      <c r="K121" s="24" t="s">
        <v>11</v>
      </c>
      <c r="L121" s="24" t="s">
        <v>12</v>
      </c>
      <c r="M121" s="25" t="s">
        <v>15</v>
      </c>
    </row>
    <row r="122" spans="1:13" x14ac:dyDescent="0.35">
      <c r="A122" s="41" t="s">
        <v>57</v>
      </c>
      <c r="B122" s="27">
        <v>7473</v>
      </c>
      <c r="C122" s="39"/>
      <c r="D122" s="31">
        <v>25</v>
      </c>
      <c r="E122" s="41"/>
      <c r="F122" s="41"/>
      <c r="G122" s="41"/>
      <c r="H122" s="27">
        <v>7474</v>
      </c>
      <c r="I122" s="31">
        <v>25</v>
      </c>
      <c r="J122" s="41"/>
      <c r="K122" s="41"/>
      <c r="L122" s="41"/>
      <c r="M122" s="44"/>
    </row>
    <row r="123" spans="1:13" x14ac:dyDescent="0.35">
      <c r="A123" s="41" t="s">
        <v>58</v>
      </c>
      <c r="B123" s="27">
        <v>7440</v>
      </c>
      <c r="C123" s="39"/>
      <c r="D123" s="31">
        <v>25</v>
      </c>
      <c r="E123" s="41"/>
      <c r="F123" s="41"/>
      <c r="G123" s="41"/>
      <c r="H123" s="27">
        <v>7441</v>
      </c>
      <c r="I123" s="31">
        <v>25</v>
      </c>
      <c r="J123" s="41"/>
      <c r="K123" s="41"/>
      <c r="L123" s="41"/>
      <c r="M123" s="44"/>
    </row>
    <row r="124" spans="1:13" x14ac:dyDescent="0.35">
      <c r="A124" s="41" t="s">
        <v>59</v>
      </c>
      <c r="B124" s="27">
        <v>7468</v>
      </c>
      <c r="C124" s="39"/>
      <c r="D124" s="31">
        <v>25</v>
      </c>
      <c r="E124" s="41"/>
      <c r="F124" s="41"/>
      <c r="G124" s="41"/>
      <c r="H124" s="27">
        <v>7469</v>
      </c>
      <c r="I124" s="31">
        <v>25</v>
      </c>
      <c r="J124" s="41"/>
      <c r="K124" s="41"/>
      <c r="L124" s="41"/>
      <c r="M124" s="44"/>
    </row>
    <row r="125" spans="1:13" x14ac:dyDescent="0.35">
      <c r="A125" s="41" t="s">
        <v>60</v>
      </c>
      <c r="B125" s="27">
        <v>7452</v>
      </c>
      <c r="C125" s="39"/>
      <c r="D125" s="31">
        <v>25</v>
      </c>
      <c r="E125" s="41"/>
      <c r="F125" s="41"/>
      <c r="G125" s="41"/>
      <c r="H125" s="27">
        <v>7453</v>
      </c>
      <c r="I125" s="31">
        <v>25</v>
      </c>
      <c r="J125" s="41"/>
      <c r="K125" s="41"/>
      <c r="L125" s="41"/>
      <c r="M125" s="44"/>
    </row>
    <row r="126" spans="1:13" x14ac:dyDescent="0.35">
      <c r="A126" s="41" t="s">
        <v>61</v>
      </c>
      <c r="B126" s="27">
        <v>74682</v>
      </c>
      <c r="C126" s="39"/>
      <c r="D126" s="31">
        <v>25</v>
      </c>
      <c r="E126" s="41"/>
      <c r="F126" s="41"/>
      <c r="G126" s="41"/>
      <c r="H126" s="27">
        <v>74692</v>
      </c>
      <c r="I126" s="31">
        <v>25</v>
      </c>
      <c r="J126" s="41"/>
      <c r="K126" s="41"/>
      <c r="L126" s="41"/>
      <c r="M126" s="49"/>
    </row>
    <row r="127" spans="1:13" x14ac:dyDescent="0.35">
      <c r="A127" s="41" t="s">
        <v>62</v>
      </c>
      <c r="B127" s="27">
        <v>7454</v>
      </c>
      <c r="C127" s="39"/>
      <c r="D127" s="31">
        <v>25</v>
      </c>
      <c r="E127" s="41"/>
      <c r="F127" s="41"/>
      <c r="G127" s="41"/>
      <c r="H127" s="27">
        <v>7455</v>
      </c>
      <c r="I127" s="31">
        <v>25</v>
      </c>
      <c r="J127" s="41"/>
      <c r="K127" s="41"/>
      <c r="L127" s="41"/>
      <c r="M127" s="44"/>
    </row>
    <row r="128" spans="1:13" x14ac:dyDescent="0.35">
      <c r="A128" s="41" t="s">
        <v>63</v>
      </c>
      <c r="B128" s="27">
        <v>74683</v>
      </c>
      <c r="C128" s="39"/>
      <c r="D128" s="31">
        <v>25</v>
      </c>
      <c r="E128" s="29">
        <f>SUM(D122:D135)/14</f>
        <v>23.571428571428573</v>
      </c>
      <c r="F128" s="29">
        <v>1000</v>
      </c>
      <c r="G128" s="45">
        <f>E128*F128</f>
        <v>23571.428571428572</v>
      </c>
      <c r="H128" s="27">
        <v>74693</v>
      </c>
      <c r="I128" s="31">
        <v>25</v>
      </c>
      <c r="J128" s="32">
        <f>SUM(I122:I135)/14</f>
        <v>23.571428571428573</v>
      </c>
      <c r="K128" s="32">
        <v>100</v>
      </c>
      <c r="L128" s="46">
        <f>J128*K128</f>
        <v>2357.1428571428573</v>
      </c>
      <c r="M128" s="47">
        <f>SUM(G128,L128)</f>
        <v>25928.571428571431</v>
      </c>
    </row>
    <row r="129" spans="1:13" x14ac:dyDescent="0.35">
      <c r="A129" s="41" t="s">
        <v>64</v>
      </c>
      <c r="B129" s="27">
        <v>7477</v>
      </c>
      <c r="C129" s="39"/>
      <c r="D129" s="31">
        <v>25</v>
      </c>
      <c r="E129" s="41"/>
      <c r="F129" s="41"/>
      <c r="G129" s="41"/>
      <c r="H129" s="27">
        <v>7478</v>
      </c>
      <c r="I129" s="31">
        <v>25</v>
      </c>
      <c r="J129" s="41"/>
      <c r="K129" s="41"/>
      <c r="L129" s="41"/>
      <c r="M129" s="44"/>
    </row>
    <row r="130" spans="1:13" x14ac:dyDescent="0.35">
      <c r="A130" s="41" t="s">
        <v>65</v>
      </c>
      <c r="B130" s="27">
        <v>74684</v>
      </c>
      <c r="C130" s="39"/>
      <c r="D130" s="31">
        <v>25</v>
      </c>
      <c r="E130" s="41"/>
      <c r="F130" s="41"/>
      <c r="G130" s="41"/>
      <c r="H130" s="27">
        <v>74694</v>
      </c>
      <c r="I130" s="31">
        <v>25</v>
      </c>
      <c r="J130" s="41"/>
      <c r="K130" s="41"/>
      <c r="L130" s="41"/>
      <c r="M130" s="44"/>
    </row>
    <row r="131" spans="1:13" x14ac:dyDescent="0.35">
      <c r="A131" s="41" t="s">
        <v>66</v>
      </c>
      <c r="B131" s="27">
        <v>7479</v>
      </c>
      <c r="C131" s="39"/>
      <c r="D131" s="31">
        <v>25</v>
      </c>
      <c r="E131" s="41"/>
      <c r="F131" s="41"/>
      <c r="G131" s="41"/>
      <c r="H131" s="27">
        <v>7480</v>
      </c>
      <c r="I131" s="31">
        <v>25</v>
      </c>
      <c r="J131" s="41"/>
      <c r="K131" s="41"/>
      <c r="L131" s="41"/>
      <c r="M131" s="44"/>
    </row>
    <row r="132" spans="1:13" x14ac:dyDescent="0.35">
      <c r="A132" s="41" t="s">
        <v>67</v>
      </c>
      <c r="B132" s="27">
        <v>74685</v>
      </c>
      <c r="C132" s="39"/>
      <c r="D132" s="31">
        <v>25</v>
      </c>
      <c r="E132" s="41"/>
      <c r="F132" s="41"/>
      <c r="G132" s="41"/>
      <c r="H132" s="27">
        <v>74695</v>
      </c>
      <c r="I132" s="31">
        <v>25</v>
      </c>
      <c r="J132" s="41"/>
      <c r="K132" s="41"/>
      <c r="L132" s="41"/>
      <c r="M132" s="44"/>
    </row>
    <row r="133" spans="1:13" x14ac:dyDescent="0.35">
      <c r="A133" s="41" t="s">
        <v>68</v>
      </c>
      <c r="B133" s="27">
        <v>7466</v>
      </c>
      <c r="C133" s="39"/>
      <c r="D133" s="31">
        <v>25</v>
      </c>
      <c r="E133" s="41"/>
      <c r="F133" s="41"/>
      <c r="G133" s="41"/>
      <c r="H133" s="27">
        <v>7467</v>
      </c>
      <c r="I133" s="31">
        <v>25</v>
      </c>
      <c r="J133" s="41"/>
      <c r="K133" s="41"/>
      <c r="L133" s="41"/>
      <c r="M133" s="44"/>
    </row>
    <row r="134" spans="1:13" x14ac:dyDescent="0.35">
      <c r="A134" s="41" t="s">
        <v>69</v>
      </c>
      <c r="B134" s="27">
        <v>74686</v>
      </c>
      <c r="C134" s="39"/>
      <c r="D134" s="31">
        <v>25</v>
      </c>
      <c r="E134" s="26"/>
      <c r="F134" s="26"/>
      <c r="G134" s="26"/>
      <c r="H134" s="27">
        <v>74696</v>
      </c>
      <c r="I134" s="31">
        <v>25</v>
      </c>
      <c r="J134" s="26"/>
      <c r="K134" s="26"/>
      <c r="L134" s="26"/>
      <c r="M134" s="44"/>
    </row>
    <row r="135" spans="1:13" x14ac:dyDescent="0.35">
      <c r="A135" s="26" t="s">
        <v>70</v>
      </c>
      <c r="B135" s="27">
        <v>7470</v>
      </c>
      <c r="C135" s="39"/>
      <c r="D135" s="31">
        <v>5</v>
      </c>
      <c r="E135" s="26"/>
      <c r="F135" s="26"/>
      <c r="G135" s="26"/>
      <c r="H135" s="27">
        <v>7471</v>
      </c>
      <c r="I135" s="31">
        <v>5</v>
      </c>
      <c r="J135" s="26"/>
      <c r="K135" s="26"/>
      <c r="L135" s="26"/>
      <c r="M135" s="44"/>
    </row>
    <row r="136" spans="1:13" ht="61" x14ac:dyDescent="0.35">
      <c r="A136" s="19" t="s">
        <v>71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59"/>
    </row>
    <row r="137" spans="1:13" ht="56" x14ac:dyDescent="0.35">
      <c r="A137" s="61" t="s">
        <v>72</v>
      </c>
      <c r="B137" s="22" t="s">
        <v>9</v>
      </c>
      <c r="C137" s="22"/>
      <c r="D137" s="22" t="s">
        <v>10</v>
      </c>
      <c r="E137" s="22" t="s">
        <v>28</v>
      </c>
      <c r="F137" s="22" t="s">
        <v>11</v>
      </c>
      <c r="G137" s="23" t="s">
        <v>12</v>
      </c>
      <c r="H137" s="24" t="s">
        <v>13</v>
      </c>
      <c r="I137" s="24" t="s">
        <v>14</v>
      </c>
      <c r="J137" s="24" t="s">
        <v>28</v>
      </c>
      <c r="K137" s="24" t="s">
        <v>11</v>
      </c>
      <c r="L137" s="24" t="s">
        <v>12</v>
      </c>
      <c r="M137" s="25" t="s">
        <v>15</v>
      </c>
    </row>
    <row r="138" spans="1:13" x14ac:dyDescent="0.35">
      <c r="A138" s="41" t="s">
        <v>57</v>
      </c>
      <c r="B138" s="27">
        <v>7590</v>
      </c>
      <c r="C138" s="39"/>
      <c r="D138" s="31">
        <v>30</v>
      </c>
      <c r="E138" s="26"/>
      <c r="F138" s="26"/>
      <c r="G138" s="26"/>
      <c r="H138" s="27">
        <v>7591</v>
      </c>
      <c r="I138" s="31">
        <v>30</v>
      </c>
      <c r="J138" s="26"/>
      <c r="K138" s="26"/>
      <c r="L138" s="26"/>
      <c r="M138" s="44"/>
    </row>
    <row r="139" spans="1:13" x14ac:dyDescent="0.35">
      <c r="A139" s="41" t="s">
        <v>58</v>
      </c>
      <c r="B139" s="27">
        <v>7562</v>
      </c>
      <c r="C139" s="39"/>
      <c r="D139" s="31">
        <v>30</v>
      </c>
      <c r="E139" s="26"/>
      <c r="F139" s="26"/>
      <c r="G139" s="26"/>
      <c r="H139" s="27">
        <v>7563</v>
      </c>
      <c r="I139" s="31">
        <v>30</v>
      </c>
      <c r="J139" s="26"/>
      <c r="K139" s="26"/>
      <c r="L139" s="26"/>
      <c r="M139" s="44"/>
    </row>
    <row r="140" spans="1:13" x14ac:dyDescent="0.35">
      <c r="A140" s="41" t="s">
        <v>59</v>
      </c>
      <c r="B140" s="27">
        <v>75985</v>
      </c>
      <c r="C140" s="39"/>
      <c r="D140" s="31">
        <v>30</v>
      </c>
      <c r="E140" s="26"/>
      <c r="F140" s="26"/>
      <c r="G140" s="26"/>
      <c r="H140" s="27">
        <v>7599</v>
      </c>
      <c r="I140" s="31">
        <v>30</v>
      </c>
      <c r="J140" s="26"/>
      <c r="K140" s="26"/>
      <c r="L140" s="26"/>
      <c r="M140" s="44"/>
    </row>
    <row r="141" spans="1:13" x14ac:dyDescent="0.35">
      <c r="A141" s="41" t="s">
        <v>60</v>
      </c>
      <c r="B141" s="27">
        <v>7574</v>
      </c>
      <c r="C141" s="39"/>
      <c r="D141" s="31">
        <v>30</v>
      </c>
      <c r="E141" s="26"/>
      <c r="F141" s="26"/>
      <c r="G141" s="26"/>
      <c r="H141" s="27">
        <v>7575</v>
      </c>
      <c r="I141" s="31">
        <v>30</v>
      </c>
      <c r="J141" s="26"/>
      <c r="K141" s="26"/>
      <c r="L141" s="26"/>
      <c r="M141" s="44"/>
    </row>
    <row r="142" spans="1:13" x14ac:dyDescent="0.35">
      <c r="A142" s="41" t="s">
        <v>73</v>
      </c>
      <c r="B142" s="27">
        <v>75986</v>
      </c>
      <c r="C142" s="39"/>
      <c r="D142" s="31">
        <v>30</v>
      </c>
      <c r="E142" s="26"/>
      <c r="F142" s="26"/>
      <c r="G142" s="26"/>
      <c r="H142" s="27">
        <v>75992</v>
      </c>
      <c r="I142" s="31">
        <v>30</v>
      </c>
      <c r="J142" s="26"/>
      <c r="K142" s="26"/>
      <c r="L142" s="26"/>
      <c r="M142" s="44"/>
    </row>
    <row r="143" spans="1:13" x14ac:dyDescent="0.35">
      <c r="A143" s="41" t="s">
        <v>62</v>
      </c>
      <c r="B143" s="27">
        <v>7576</v>
      </c>
      <c r="C143" s="39"/>
      <c r="D143" s="31">
        <v>30</v>
      </c>
      <c r="E143" s="26"/>
      <c r="F143" s="26"/>
      <c r="G143" s="26"/>
      <c r="H143" s="27">
        <v>7577</v>
      </c>
      <c r="I143" s="31">
        <v>30</v>
      </c>
      <c r="J143" s="26"/>
      <c r="K143" s="26"/>
      <c r="L143" s="26"/>
      <c r="M143" s="44"/>
    </row>
    <row r="144" spans="1:13" x14ac:dyDescent="0.35">
      <c r="A144" s="41" t="s">
        <v>63</v>
      </c>
      <c r="B144" s="27">
        <v>75987</v>
      </c>
      <c r="C144" s="39"/>
      <c r="D144" s="31">
        <v>30</v>
      </c>
      <c r="E144" s="62">
        <f>SUM(D138:D151)/14</f>
        <v>28.214285714285715</v>
      </c>
      <c r="F144" s="29">
        <v>1000</v>
      </c>
      <c r="G144" s="45">
        <f>E144*F144</f>
        <v>28214.285714285714</v>
      </c>
      <c r="H144" s="27">
        <v>75993</v>
      </c>
      <c r="I144" s="31">
        <v>30</v>
      </c>
      <c r="J144" s="32">
        <f>SUM(I138:I151)/14</f>
        <v>28.214285714285715</v>
      </c>
      <c r="K144" s="32">
        <v>100</v>
      </c>
      <c r="L144" s="46">
        <f>J144*K144</f>
        <v>2821.4285714285716</v>
      </c>
      <c r="M144" s="47">
        <f>SUM(G144,L144)</f>
        <v>31035.714285714286</v>
      </c>
    </row>
    <row r="145" spans="1:13" x14ac:dyDescent="0.35">
      <c r="A145" s="41" t="s">
        <v>64</v>
      </c>
      <c r="B145" s="27">
        <v>7594</v>
      </c>
      <c r="C145" s="39"/>
      <c r="D145" s="31">
        <v>30</v>
      </c>
      <c r="E145" s="26"/>
      <c r="F145" s="26"/>
      <c r="G145" s="26"/>
      <c r="H145" s="27">
        <v>7595</v>
      </c>
      <c r="I145" s="31">
        <v>30</v>
      </c>
      <c r="J145" s="26"/>
      <c r="K145" s="26"/>
      <c r="L145" s="26"/>
      <c r="M145" s="44"/>
    </row>
    <row r="146" spans="1:13" x14ac:dyDescent="0.35">
      <c r="A146" s="41" t="s">
        <v>65</v>
      </c>
      <c r="B146" s="27">
        <v>75988</v>
      </c>
      <c r="C146" s="39"/>
      <c r="D146" s="31">
        <v>30</v>
      </c>
      <c r="E146" s="26"/>
      <c r="F146" s="26"/>
      <c r="G146" s="26"/>
      <c r="H146" s="27">
        <v>75994</v>
      </c>
      <c r="I146" s="31">
        <v>30</v>
      </c>
      <c r="J146" s="26"/>
      <c r="K146" s="26"/>
      <c r="L146" s="26"/>
      <c r="M146" s="44"/>
    </row>
    <row r="147" spans="1:13" x14ac:dyDescent="0.35">
      <c r="A147" s="41" t="s">
        <v>66</v>
      </c>
      <c r="B147" s="27">
        <v>7596</v>
      </c>
      <c r="C147" s="39"/>
      <c r="D147" s="31">
        <v>30</v>
      </c>
      <c r="E147" s="26"/>
      <c r="F147" s="26"/>
      <c r="G147" s="26"/>
      <c r="H147" s="27">
        <v>7597</v>
      </c>
      <c r="I147" s="31">
        <v>30</v>
      </c>
      <c r="J147" s="26"/>
      <c r="K147" s="26"/>
      <c r="L147" s="26"/>
      <c r="M147" s="44"/>
    </row>
    <row r="148" spans="1:13" x14ac:dyDescent="0.35">
      <c r="A148" s="41" t="s">
        <v>67</v>
      </c>
      <c r="B148" s="27">
        <v>75989</v>
      </c>
      <c r="C148" s="39"/>
      <c r="D148" s="31">
        <v>30</v>
      </c>
      <c r="E148" s="26"/>
      <c r="F148" s="26"/>
      <c r="G148" s="26"/>
      <c r="H148" s="27">
        <v>75995</v>
      </c>
      <c r="I148" s="31">
        <v>30</v>
      </c>
      <c r="J148" s="26"/>
      <c r="K148" s="26"/>
      <c r="L148" s="26"/>
      <c r="M148" s="44"/>
    </row>
    <row r="149" spans="1:13" x14ac:dyDescent="0.35">
      <c r="A149" s="41" t="s">
        <v>68</v>
      </c>
      <c r="B149" s="27">
        <v>7588</v>
      </c>
      <c r="C149" s="39"/>
      <c r="D149" s="31">
        <v>30</v>
      </c>
      <c r="E149" s="26"/>
      <c r="F149" s="26"/>
      <c r="G149" s="26"/>
      <c r="H149" s="27">
        <v>7489</v>
      </c>
      <c r="I149" s="31">
        <v>30</v>
      </c>
      <c r="J149" s="26"/>
      <c r="K149" s="26"/>
      <c r="L149" s="26"/>
      <c r="M149" s="44"/>
    </row>
    <row r="150" spans="1:13" x14ac:dyDescent="0.35">
      <c r="A150" s="41" t="s">
        <v>69</v>
      </c>
      <c r="B150" s="27">
        <v>75980</v>
      </c>
      <c r="C150" s="39"/>
      <c r="D150" s="31">
        <v>30</v>
      </c>
      <c r="E150" s="26"/>
      <c r="F150" s="26"/>
      <c r="G150" s="26"/>
      <c r="H150" s="27">
        <v>75996</v>
      </c>
      <c r="I150" s="31">
        <v>30</v>
      </c>
      <c r="J150" s="26"/>
      <c r="K150" s="26"/>
      <c r="L150" s="26"/>
      <c r="M150" s="44"/>
    </row>
    <row r="151" spans="1:13" x14ac:dyDescent="0.35">
      <c r="A151" s="26" t="s">
        <v>74</v>
      </c>
      <c r="B151" s="27">
        <v>74702</v>
      </c>
      <c r="C151" s="39"/>
      <c r="D151" s="31">
        <v>5</v>
      </c>
      <c r="E151" s="26"/>
      <c r="F151" s="26"/>
      <c r="G151" s="26"/>
      <c r="H151" s="27">
        <v>74712</v>
      </c>
      <c r="I151" s="31">
        <v>5</v>
      </c>
      <c r="J151" s="26"/>
      <c r="K151" s="26"/>
      <c r="L151" s="26"/>
      <c r="M151" s="44"/>
    </row>
    <row r="152" spans="1:13" ht="45" x14ac:dyDescent="0.35">
      <c r="A152" s="19" t="s">
        <v>75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42" x14ac:dyDescent="0.35">
      <c r="A153" s="61" t="s">
        <v>75</v>
      </c>
      <c r="B153" s="22" t="s">
        <v>9</v>
      </c>
      <c r="C153" s="22"/>
      <c r="D153" s="22" t="s">
        <v>10</v>
      </c>
      <c r="E153" s="22" t="s">
        <v>28</v>
      </c>
      <c r="F153" s="22" t="s">
        <v>11</v>
      </c>
      <c r="G153" s="23" t="s">
        <v>12</v>
      </c>
      <c r="H153" s="24" t="s">
        <v>13</v>
      </c>
      <c r="I153" s="24" t="s">
        <v>14</v>
      </c>
      <c r="J153" s="24" t="s">
        <v>28</v>
      </c>
      <c r="K153" s="24" t="s">
        <v>11</v>
      </c>
      <c r="L153" s="24" t="s">
        <v>12</v>
      </c>
      <c r="M153" s="25" t="s">
        <v>15</v>
      </c>
    </row>
    <row r="154" spans="1:13" x14ac:dyDescent="0.35">
      <c r="A154" s="41" t="s">
        <v>76</v>
      </c>
      <c r="B154" s="27">
        <v>967</v>
      </c>
      <c r="C154" s="39"/>
      <c r="D154" s="31">
        <v>70</v>
      </c>
      <c r="E154" s="26"/>
      <c r="F154" s="26"/>
      <c r="G154" s="26"/>
      <c r="H154" s="27">
        <v>7600</v>
      </c>
      <c r="I154" s="31">
        <v>70</v>
      </c>
      <c r="J154" s="26"/>
      <c r="K154" s="26"/>
      <c r="L154" s="26"/>
      <c r="M154" s="44"/>
    </row>
    <row r="155" spans="1:13" x14ac:dyDescent="0.35">
      <c r="A155" s="41" t="s">
        <v>77</v>
      </c>
      <c r="B155" s="27">
        <v>968</v>
      </c>
      <c r="C155" s="39"/>
      <c r="D155" s="31">
        <v>70</v>
      </c>
      <c r="E155" s="26"/>
      <c r="F155" s="26"/>
      <c r="G155" s="26"/>
      <c r="H155" s="27">
        <v>7601</v>
      </c>
      <c r="I155" s="31">
        <v>70</v>
      </c>
      <c r="J155" s="26"/>
      <c r="K155" s="26"/>
      <c r="L155" s="26"/>
      <c r="M155" s="44"/>
    </row>
    <row r="156" spans="1:13" x14ac:dyDescent="0.35">
      <c r="A156" s="41" t="s">
        <v>78</v>
      </c>
      <c r="B156" s="27">
        <v>969</v>
      </c>
      <c r="C156" s="39"/>
      <c r="D156" s="31">
        <v>70</v>
      </c>
      <c r="E156" s="26"/>
      <c r="F156" s="26"/>
      <c r="G156" s="26"/>
      <c r="H156" s="27">
        <v>7602</v>
      </c>
      <c r="I156" s="31">
        <v>70</v>
      </c>
      <c r="J156" s="26"/>
      <c r="K156" s="26"/>
      <c r="L156" s="26"/>
      <c r="M156" s="44"/>
    </row>
    <row r="157" spans="1:13" x14ac:dyDescent="0.35">
      <c r="A157" s="41" t="s">
        <v>79</v>
      </c>
      <c r="B157" s="27">
        <v>970</v>
      </c>
      <c r="C157" s="39"/>
      <c r="D157" s="31">
        <v>100</v>
      </c>
      <c r="E157" s="26"/>
      <c r="F157" s="26"/>
      <c r="G157" s="26"/>
      <c r="H157" s="27">
        <v>7603</v>
      </c>
      <c r="I157" s="31">
        <v>100</v>
      </c>
      <c r="J157" s="26"/>
      <c r="K157" s="26"/>
      <c r="L157" s="26"/>
      <c r="M157" s="44"/>
    </row>
    <row r="158" spans="1:13" x14ac:dyDescent="0.35">
      <c r="A158" s="41" t="s">
        <v>80</v>
      </c>
      <c r="B158" s="27">
        <v>971</v>
      </c>
      <c r="C158" s="39"/>
      <c r="D158" s="31">
        <v>100</v>
      </c>
      <c r="E158" s="26"/>
      <c r="F158" s="26"/>
      <c r="G158" s="26"/>
      <c r="H158" s="27">
        <v>7604</v>
      </c>
      <c r="I158" s="31">
        <v>100</v>
      </c>
      <c r="J158" s="26"/>
      <c r="K158" s="26"/>
      <c r="L158" s="26"/>
      <c r="M158" s="44"/>
    </row>
    <row r="159" spans="1:13" x14ac:dyDescent="0.35">
      <c r="A159" s="41" t="s">
        <v>81</v>
      </c>
      <c r="B159" s="27">
        <v>972</v>
      </c>
      <c r="C159" s="39"/>
      <c r="D159" s="31">
        <v>100</v>
      </c>
      <c r="E159" s="26"/>
      <c r="F159" s="26"/>
      <c r="G159" s="26"/>
      <c r="H159" s="27">
        <v>7605</v>
      </c>
      <c r="I159" s="31">
        <v>100</v>
      </c>
      <c r="J159" s="26"/>
      <c r="K159" s="26"/>
      <c r="L159" s="26"/>
      <c r="M159" s="44"/>
    </row>
    <row r="160" spans="1:13" x14ac:dyDescent="0.35">
      <c r="A160" s="41" t="s">
        <v>82</v>
      </c>
      <c r="B160" s="27">
        <v>973</v>
      </c>
      <c r="C160" s="39"/>
      <c r="D160" s="31">
        <v>100</v>
      </c>
      <c r="E160" s="26"/>
      <c r="F160" s="26"/>
      <c r="G160" s="26"/>
      <c r="H160" s="27">
        <v>7606</v>
      </c>
      <c r="I160" s="31">
        <v>100</v>
      </c>
      <c r="J160" s="26"/>
      <c r="K160" s="26"/>
      <c r="L160" s="26"/>
      <c r="M160" s="44"/>
    </row>
    <row r="161" spans="1:13" x14ac:dyDescent="0.35">
      <c r="A161" s="41" t="s">
        <v>83</v>
      </c>
      <c r="B161" s="27">
        <v>974</v>
      </c>
      <c r="C161" s="39"/>
      <c r="D161" s="31">
        <v>100</v>
      </c>
      <c r="E161" s="63">
        <f>SUM(D154:D168)/15</f>
        <v>187.33333333333334</v>
      </c>
      <c r="F161" s="29">
        <v>2000</v>
      </c>
      <c r="G161" s="64">
        <f>F161*E161</f>
        <v>374666.66666666669</v>
      </c>
      <c r="H161" s="27">
        <v>7607</v>
      </c>
      <c r="I161" s="31">
        <v>100</v>
      </c>
      <c r="J161" s="65">
        <f>SUM(I154:I168)/15</f>
        <v>187.33333333333334</v>
      </c>
      <c r="K161" s="32">
        <v>100</v>
      </c>
      <c r="L161" s="66">
        <f>K161*J161</f>
        <v>18733.333333333336</v>
      </c>
      <c r="M161" s="47">
        <f>SUM(G161,L161)</f>
        <v>393400</v>
      </c>
    </row>
    <row r="162" spans="1:13" x14ac:dyDescent="0.35">
      <c r="A162" s="41" t="s">
        <v>84</v>
      </c>
      <c r="B162" s="27">
        <v>975</v>
      </c>
      <c r="C162" s="39"/>
      <c r="D162" s="31">
        <v>300</v>
      </c>
      <c r="E162" s="26"/>
      <c r="F162" s="26"/>
      <c r="G162" s="26"/>
      <c r="H162" s="27">
        <v>7608</v>
      </c>
      <c r="I162" s="31">
        <v>300</v>
      </c>
      <c r="J162" s="26"/>
      <c r="K162" s="26"/>
      <c r="L162" s="26"/>
      <c r="M162" s="44"/>
    </row>
    <row r="163" spans="1:13" x14ac:dyDescent="0.35">
      <c r="A163" s="41" t="s">
        <v>85</v>
      </c>
      <c r="B163" s="27">
        <v>976</v>
      </c>
      <c r="C163" s="39"/>
      <c r="D163" s="31">
        <v>300</v>
      </c>
      <c r="E163" s="26"/>
      <c r="F163" s="26"/>
      <c r="G163" s="26"/>
      <c r="H163" s="27">
        <v>7609</v>
      </c>
      <c r="I163" s="31">
        <v>300</v>
      </c>
      <c r="J163" s="26"/>
      <c r="K163" s="26"/>
      <c r="L163" s="26"/>
      <c r="M163" s="44"/>
    </row>
    <row r="164" spans="1:13" x14ac:dyDescent="0.35">
      <c r="A164" s="41" t="s">
        <v>86</v>
      </c>
      <c r="B164" s="27">
        <v>977</v>
      </c>
      <c r="C164" s="39"/>
      <c r="D164" s="31">
        <v>300</v>
      </c>
      <c r="E164" s="26"/>
      <c r="F164" s="26"/>
      <c r="G164" s="26"/>
      <c r="H164" s="27">
        <v>7610</v>
      </c>
      <c r="I164" s="31">
        <v>300</v>
      </c>
      <c r="J164" s="26"/>
      <c r="K164" s="26"/>
      <c r="L164" s="26"/>
      <c r="M164" s="44"/>
    </row>
    <row r="165" spans="1:13" x14ac:dyDescent="0.35">
      <c r="A165" s="41" t="s">
        <v>87</v>
      </c>
      <c r="B165" s="27">
        <v>978</v>
      </c>
      <c r="C165" s="39"/>
      <c r="D165" s="31">
        <v>300</v>
      </c>
      <c r="E165" s="26"/>
      <c r="F165" s="26"/>
      <c r="G165" s="26"/>
      <c r="H165" s="27">
        <v>7611</v>
      </c>
      <c r="I165" s="31">
        <v>300</v>
      </c>
      <c r="J165" s="26"/>
      <c r="K165" s="26"/>
      <c r="L165" s="26"/>
      <c r="M165" s="44"/>
    </row>
    <row r="166" spans="1:13" x14ac:dyDescent="0.35">
      <c r="A166" s="41" t="s">
        <v>88</v>
      </c>
      <c r="B166" s="27">
        <v>979</v>
      </c>
      <c r="C166" s="39"/>
      <c r="D166" s="31">
        <v>300</v>
      </c>
      <c r="E166" s="26"/>
      <c r="F166" s="26"/>
      <c r="G166" s="26"/>
      <c r="H166" s="27">
        <v>7612</v>
      </c>
      <c r="I166" s="31">
        <v>300</v>
      </c>
      <c r="J166" s="26"/>
      <c r="K166" s="26"/>
      <c r="L166" s="26"/>
      <c r="M166" s="44"/>
    </row>
    <row r="167" spans="1:13" x14ac:dyDescent="0.35">
      <c r="A167" s="41" t="s">
        <v>89</v>
      </c>
      <c r="B167" s="27">
        <v>980</v>
      </c>
      <c r="C167" s="39"/>
      <c r="D167" s="31">
        <v>300</v>
      </c>
      <c r="E167" s="26"/>
      <c r="F167" s="26"/>
      <c r="G167" s="26"/>
      <c r="H167" s="27">
        <v>7613</v>
      </c>
      <c r="I167" s="31">
        <v>300</v>
      </c>
      <c r="J167" s="26"/>
      <c r="K167" s="26"/>
      <c r="L167" s="26"/>
      <c r="M167" s="44"/>
    </row>
    <row r="168" spans="1:13" x14ac:dyDescent="0.35">
      <c r="A168" s="41" t="s">
        <v>90</v>
      </c>
      <c r="B168" s="27">
        <v>981</v>
      </c>
      <c r="C168" s="39"/>
      <c r="D168" s="31">
        <v>300</v>
      </c>
      <c r="E168" s="26"/>
      <c r="F168" s="26"/>
      <c r="G168" s="26"/>
      <c r="H168" s="27">
        <v>7614</v>
      </c>
      <c r="I168" s="31">
        <v>300</v>
      </c>
      <c r="J168" s="26"/>
      <c r="K168" s="26"/>
      <c r="L168" s="26"/>
      <c r="M168" s="44"/>
    </row>
    <row r="169" spans="1:13" ht="15" x14ac:dyDescent="0.35">
      <c r="A169" s="19" t="s">
        <v>91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5" x14ac:dyDescent="0.35">
      <c r="A170" s="67" t="s">
        <v>91</v>
      </c>
      <c r="B170" s="22" t="s">
        <v>9</v>
      </c>
      <c r="C170" s="22"/>
      <c r="D170" s="22" t="s">
        <v>10</v>
      </c>
      <c r="E170" s="22"/>
      <c r="F170" s="22"/>
      <c r="G170" s="23"/>
      <c r="H170" s="68"/>
      <c r="I170" s="68"/>
      <c r="J170" s="68"/>
      <c r="K170" s="68"/>
      <c r="L170" s="68"/>
      <c r="M170" s="69"/>
    </row>
    <row r="171" spans="1:13" x14ac:dyDescent="0.35">
      <c r="A171" s="26" t="s">
        <v>92</v>
      </c>
      <c r="B171" s="27">
        <v>350</v>
      </c>
      <c r="C171" s="39"/>
      <c r="D171" s="31">
        <v>550</v>
      </c>
      <c r="E171" s="26"/>
      <c r="F171" s="29">
        <v>100</v>
      </c>
      <c r="G171" s="64">
        <f>F171*D171</f>
        <v>55000</v>
      </c>
      <c r="H171" s="26"/>
      <c r="I171" s="26"/>
      <c r="J171" s="26"/>
      <c r="K171" s="26"/>
      <c r="L171" s="26"/>
      <c r="M171" s="47">
        <f>SUM(G171)</f>
        <v>55000</v>
      </c>
    </row>
    <row r="172" spans="1:13" x14ac:dyDescent="0.35">
      <c r="A172" s="26" t="s">
        <v>93</v>
      </c>
      <c r="B172" s="27">
        <v>2251</v>
      </c>
      <c r="C172" s="39"/>
      <c r="D172" s="31">
        <v>175</v>
      </c>
      <c r="E172" s="26"/>
      <c r="F172" s="29">
        <v>100</v>
      </c>
      <c r="G172" s="64">
        <f>F172*D172</f>
        <v>17500</v>
      </c>
      <c r="H172" s="26"/>
      <c r="I172" s="26"/>
      <c r="J172" s="26"/>
      <c r="K172" s="26"/>
      <c r="L172" s="26"/>
      <c r="M172" s="47">
        <f t="shared" ref="M172:M174" si="6">SUM(G172)</f>
        <v>17500</v>
      </c>
    </row>
    <row r="173" spans="1:13" x14ac:dyDescent="0.35">
      <c r="A173" s="26" t="s">
        <v>94</v>
      </c>
      <c r="B173" s="27">
        <v>7696</v>
      </c>
      <c r="C173" s="39"/>
      <c r="D173" s="31">
        <v>100</v>
      </c>
      <c r="E173" s="26"/>
      <c r="F173" s="29">
        <v>300</v>
      </c>
      <c r="G173" s="64">
        <f>F173*D173</f>
        <v>30000</v>
      </c>
      <c r="H173" s="26"/>
      <c r="I173" s="26"/>
      <c r="J173" s="26"/>
      <c r="K173" s="26"/>
      <c r="L173" s="26"/>
      <c r="M173" s="47">
        <f t="shared" si="6"/>
        <v>30000</v>
      </c>
    </row>
    <row r="174" spans="1:13" ht="28" x14ac:dyDescent="0.35">
      <c r="A174" s="26" t="s">
        <v>95</v>
      </c>
      <c r="B174" s="27">
        <v>7567</v>
      </c>
      <c r="C174" s="39"/>
      <c r="D174" s="31">
        <v>100</v>
      </c>
      <c r="E174" s="26"/>
      <c r="F174" s="29">
        <v>100</v>
      </c>
      <c r="G174" s="64">
        <f>F174*D174</f>
        <v>10000</v>
      </c>
      <c r="H174" s="26"/>
      <c r="I174" s="26"/>
      <c r="J174" s="26"/>
      <c r="K174" s="26"/>
      <c r="L174" s="26"/>
      <c r="M174" s="47">
        <f t="shared" si="6"/>
        <v>10000</v>
      </c>
    </row>
    <row r="175" spans="1:13" ht="15" x14ac:dyDescent="0.35">
      <c r="A175" s="19" t="s">
        <v>96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x14ac:dyDescent="0.35">
      <c r="A176" s="61" t="s">
        <v>96</v>
      </c>
      <c r="B176" s="22" t="s">
        <v>9</v>
      </c>
      <c r="C176" s="22"/>
      <c r="D176" s="22" t="s">
        <v>10</v>
      </c>
      <c r="E176" s="22" t="s">
        <v>28</v>
      </c>
      <c r="F176" s="22" t="s">
        <v>11</v>
      </c>
      <c r="G176" s="23" t="s">
        <v>12</v>
      </c>
      <c r="H176" s="68"/>
      <c r="I176" s="68"/>
      <c r="J176" s="68"/>
      <c r="K176" s="68"/>
      <c r="L176" s="68"/>
      <c r="M176" s="70" t="s">
        <v>15</v>
      </c>
    </row>
    <row r="177" spans="1:13" x14ac:dyDescent="0.35">
      <c r="A177" s="26" t="s">
        <v>97</v>
      </c>
      <c r="B177" s="27">
        <v>2278</v>
      </c>
      <c r="C177" s="39"/>
      <c r="D177" s="31">
        <v>5</v>
      </c>
      <c r="E177" s="26"/>
      <c r="F177" s="26"/>
      <c r="G177" s="26"/>
      <c r="H177" s="26"/>
      <c r="I177" s="26"/>
      <c r="J177" s="26"/>
      <c r="K177" s="26"/>
      <c r="L177" s="26"/>
      <c r="M177" s="44"/>
    </row>
    <row r="178" spans="1:13" x14ac:dyDescent="0.35">
      <c r="A178" s="26" t="s">
        <v>98</v>
      </c>
      <c r="B178" s="27">
        <v>2279</v>
      </c>
      <c r="C178" s="39"/>
      <c r="D178" s="31">
        <v>7</v>
      </c>
      <c r="E178" s="29">
        <f>SUM(D177:D180)/4</f>
        <v>9</v>
      </c>
      <c r="F178" s="29">
        <v>1000</v>
      </c>
      <c r="G178" s="64">
        <f>F178*E178</f>
        <v>9000</v>
      </c>
      <c r="H178" s="26"/>
      <c r="I178" s="26"/>
      <c r="J178" s="26"/>
      <c r="K178" s="26"/>
      <c r="L178" s="26"/>
      <c r="M178" s="47">
        <f>SUM(G178)</f>
        <v>9000</v>
      </c>
    </row>
    <row r="179" spans="1:13" x14ac:dyDescent="0.35">
      <c r="A179" s="26" t="s">
        <v>99</v>
      </c>
      <c r="B179" s="27">
        <v>1961</v>
      </c>
      <c r="C179" s="39"/>
      <c r="D179" s="31">
        <v>10</v>
      </c>
      <c r="E179" s="26"/>
      <c r="F179" s="26"/>
      <c r="G179" s="26"/>
      <c r="H179" s="26"/>
      <c r="I179" s="26"/>
      <c r="J179" s="26"/>
      <c r="K179" s="26"/>
      <c r="L179" s="26"/>
      <c r="M179" s="44"/>
    </row>
    <row r="180" spans="1:13" x14ac:dyDescent="0.35">
      <c r="A180" s="26" t="s">
        <v>100</v>
      </c>
      <c r="B180" s="27">
        <v>1962</v>
      </c>
      <c r="C180" s="39"/>
      <c r="D180" s="31">
        <v>14</v>
      </c>
      <c r="E180" s="26"/>
      <c r="F180" s="26"/>
      <c r="G180" s="26"/>
      <c r="H180" s="26"/>
      <c r="I180" s="26"/>
      <c r="J180" s="26"/>
      <c r="K180" s="26"/>
      <c r="L180" s="26"/>
      <c r="M180" s="44"/>
    </row>
    <row r="181" spans="1:13" ht="30.5" x14ac:dyDescent="0.35">
      <c r="A181" s="19" t="s">
        <v>101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28" x14ac:dyDescent="0.35">
      <c r="A182" s="61" t="s">
        <v>102</v>
      </c>
      <c r="B182" s="22" t="s">
        <v>9</v>
      </c>
      <c r="C182" s="22"/>
      <c r="D182" s="22" t="s">
        <v>10</v>
      </c>
      <c r="E182" s="22" t="s">
        <v>28</v>
      </c>
      <c r="F182" s="22" t="s">
        <v>11</v>
      </c>
      <c r="G182" s="23" t="s">
        <v>12</v>
      </c>
      <c r="H182" s="68"/>
      <c r="I182" s="68"/>
      <c r="J182" s="68"/>
      <c r="K182" s="68"/>
      <c r="L182" s="68"/>
      <c r="M182" s="70" t="s">
        <v>15</v>
      </c>
    </row>
    <row r="183" spans="1:13" x14ac:dyDescent="0.35">
      <c r="A183" s="26" t="s">
        <v>103</v>
      </c>
      <c r="B183" s="27">
        <v>1940</v>
      </c>
      <c r="C183" s="39"/>
      <c r="D183" s="31">
        <v>18</v>
      </c>
      <c r="E183" s="26"/>
      <c r="F183" s="26"/>
      <c r="G183" s="71"/>
      <c r="H183" s="26"/>
      <c r="I183" s="26"/>
      <c r="J183" s="26"/>
      <c r="K183" s="26"/>
      <c r="L183" s="26"/>
      <c r="M183" s="49"/>
    </row>
    <row r="184" spans="1:13" x14ac:dyDescent="0.35">
      <c r="A184" s="26" t="s">
        <v>104</v>
      </c>
      <c r="B184" s="27">
        <v>1900</v>
      </c>
      <c r="C184" s="39"/>
      <c r="D184" s="31">
        <v>18</v>
      </c>
      <c r="E184" s="26"/>
      <c r="F184" s="26"/>
      <c r="G184" s="71"/>
      <c r="H184" s="26"/>
      <c r="I184" s="26"/>
      <c r="J184" s="26"/>
      <c r="K184" s="26"/>
      <c r="L184" s="26"/>
      <c r="M184" s="49"/>
    </row>
    <row r="185" spans="1:13" x14ac:dyDescent="0.35">
      <c r="A185" s="26" t="s">
        <v>105</v>
      </c>
      <c r="B185" s="27">
        <v>1904</v>
      </c>
      <c r="C185" s="39"/>
      <c r="D185" s="31">
        <v>18</v>
      </c>
      <c r="E185" s="26"/>
      <c r="F185" s="26"/>
      <c r="G185" s="71"/>
      <c r="H185" s="26"/>
      <c r="I185" s="26"/>
      <c r="J185" s="26"/>
      <c r="K185" s="26"/>
      <c r="L185" s="26"/>
      <c r="M185" s="49"/>
    </row>
    <row r="186" spans="1:13" x14ac:dyDescent="0.35">
      <c r="A186" s="26" t="s">
        <v>106</v>
      </c>
      <c r="B186" s="27">
        <v>1905</v>
      </c>
      <c r="C186" s="39"/>
      <c r="D186" s="31">
        <v>18</v>
      </c>
      <c r="E186" s="26"/>
      <c r="F186" s="26"/>
      <c r="G186" s="71"/>
      <c r="H186" s="26"/>
      <c r="I186" s="26"/>
      <c r="J186" s="26"/>
      <c r="K186" s="26"/>
      <c r="L186" s="26"/>
      <c r="M186" s="49"/>
    </row>
    <row r="187" spans="1:13" x14ac:dyDescent="0.35">
      <c r="A187" s="26" t="s">
        <v>107</v>
      </c>
      <c r="B187" s="27">
        <v>1941</v>
      </c>
      <c r="C187" s="39"/>
      <c r="D187" s="31">
        <v>18</v>
      </c>
      <c r="E187" s="26"/>
      <c r="F187" s="26"/>
      <c r="G187" s="71"/>
      <c r="H187" s="26"/>
      <c r="I187" s="26"/>
      <c r="J187" s="26"/>
      <c r="K187" s="26"/>
      <c r="L187" s="26"/>
      <c r="M187" s="49"/>
    </row>
    <row r="188" spans="1:13" x14ac:dyDescent="0.35">
      <c r="A188" s="26" t="s">
        <v>108</v>
      </c>
      <c r="B188" s="27">
        <v>1907</v>
      </c>
      <c r="C188" s="39"/>
      <c r="D188" s="31">
        <v>18</v>
      </c>
      <c r="E188" s="26"/>
      <c r="F188" s="26"/>
      <c r="G188" s="71"/>
      <c r="H188" s="26"/>
      <c r="I188" s="26"/>
      <c r="J188" s="26"/>
      <c r="K188" s="26"/>
      <c r="L188" s="26"/>
      <c r="M188" s="49"/>
    </row>
    <row r="189" spans="1:13" x14ac:dyDescent="0.35">
      <c r="A189" s="26" t="s">
        <v>109</v>
      </c>
      <c r="B189" s="27">
        <v>1908</v>
      </c>
      <c r="C189" s="39"/>
      <c r="D189" s="31">
        <v>18</v>
      </c>
      <c r="E189" s="26"/>
      <c r="F189" s="26"/>
      <c r="G189" s="71"/>
      <c r="H189" s="26"/>
      <c r="I189" s="26"/>
      <c r="J189" s="26"/>
      <c r="K189" s="26"/>
      <c r="L189" s="26"/>
      <c r="M189" s="49"/>
    </row>
    <row r="190" spans="1:13" x14ac:dyDescent="0.35">
      <c r="A190" s="26" t="s">
        <v>110</v>
      </c>
      <c r="B190" s="27">
        <v>1942</v>
      </c>
      <c r="C190" s="39"/>
      <c r="D190" s="31">
        <v>18</v>
      </c>
      <c r="E190" s="26"/>
      <c r="F190" s="26"/>
      <c r="G190" s="71"/>
      <c r="H190" s="26"/>
      <c r="I190" s="26"/>
      <c r="J190" s="26"/>
      <c r="K190" s="26"/>
      <c r="L190" s="26"/>
      <c r="M190" s="49"/>
    </row>
    <row r="191" spans="1:13" x14ac:dyDescent="0.35">
      <c r="A191" s="26" t="s">
        <v>111</v>
      </c>
      <c r="B191" s="27">
        <v>1943</v>
      </c>
      <c r="C191" s="39"/>
      <c r="D191" s="31">
        <v>18</v>
      </c>
      <c r="E191" s="26"/>
      <c r="F191" s="26"/>
      <c r="G191" s="71"/>
      <c r="H191" s="26"/>
      <c r="I191" s="26"/>
      <c r="J191" s="26"/>
      <c r="K191" s="26"/>
      <c r="L191" s="26"/>
      <c r="M191" s="49"/>
    </row>
    <row r="192" spans="1:13" x14ac:dyDescent="0.35">
      <c r="A192" s="26" t="s">
        <v>112</v>
      </c>
      <c r="B192" s="27">
        <v>1963</v>
      </c>
      <c r="C192" s="39"/>
      <c r="D192" s="31">
        <v>18</v>
      </c>
      <c r="E192" s="26"/>
      <c r="F192" s="26"/>
      <c r="G192" s="71"/>
      <c r="H192" s="26"/>
      <c r="I192" s="26"/>
      <c r="J192" s="26"/>
      <c r="K192" s="26"/>
      <c r="L192" s="26"/>
      <c r="M192" s="49"/>
    </row>
    <row r="193" spans="1:13" x14ac:dyDescent="0.35">
      <c r="A193" s="26" t="s">
        <v>113</v>
      </c>
      <c r="B193" s="27">
        <v>1944</v>
      </c>
      <c r="C193" s="39"/>
      <c r="D193" s="31">
        <v>18</v>
      </c>
      <c r="E193" s="29">
        <f>SUM(D183:D203)/21</f>
        <v>17.38095238095238</v>
      </c>
      <c r="F193" s="29">
        <v>1000</v>
      </c>
      <c r="G193" s="64">
        <f>F193*E193</f>
        <v>17380.952380952378</v>
      </c>
      <c r="H193" s="26"/>
      <c r="I193" s="26"/>
      <c r="J193" s="26"/>
      <c r="K193" s="26"/>
      <c r="L193" s="26"/>
      <c r="M193" s="47">
        <f>SUM(G193)</f>
        <v>17380.952380952378</v>
      </c>
    </row>
    <row r="194" spans="1:13" x14ac:dyDescent="0.35">
      <c r="A194" s="26" t="s">
        <v>114</v>
      </c>
      <c r="B194" s="27">
        <v>1964</v>
      </c>
      <c r="C194" s="39"/>
      <c r="D194" s="31">
        <v>18</v>
      </c>
      <c r="E194" s="44"/>
      <c r="F194" s="44"/>
      <c r="G194" s="44"/>
      <c r="H194" s="26"/>
      <c r="I194" s="26"/>
      <c r="J194" s="26"/>
      <c r="K194" s="26"/>
      <c r="L194" s="26"/>
      <c r="M194" s="50"/>
    </row>
    <row r="195" spans="1:13" x14ac:dyDescent="0.35">
      <c r="A195" s="26" t="s">
        <v>115</v>
      </c>
      <c r="B195" s="27">
        <v>1965</v>
      </c>
      <c r="C195" s="39"/>
      <c r="D195" s="31">
        <v>18</v>
      </c>
      <c r="E195" s="26"/>
      <c r="F195" s="26"/>
      <c r="G195" s="71"/>
      <c r="H195" s="26"/>
      <c r="I195" s="26"/>
      <c r="J195" s="26"/>
      <c r="K195" s="26"/>
      <c r="L195" s="26"/>
      <c r="M195" s="49"/>
    </row>
    <row r="196" spans="1:13" x14ac:dyDescent="0.35">
      <c r="A196" s="26" t="s">
        <v>116</v>
      </c>
      <c r="B196" s="27">
        <v>1966</v>
      </c>
      <c r="C196" s="39"/>
      <c r="D196" s="31">
        <v>18</v>
      </c>
      <c r="E196" s="26"/>
      <c r="F196" s="26"/>
      <c r="G196" s="71"/>
      <c r="H196" s="26"/>
      <c r="I196" s="26"/>
      <c r="J196" s="26"/>
      <c r="K196" s="26"/>
      <c r="L196" s="26"/>
      <c r="M196" s="49"/>
    </row>
    <row r="197" spans="1:13" x14ac:dyDescent="0.35">
      <c r="A197" s="26" t="s">
        <v>117</v>
      </c>
      <c r="B197" s="27">
        <v>1913</v>
      </c>
      <c r="C197" s="39"/>
      <c r="D197" s="31">
        <v>18</v>
      </c>
      <c r="E197" s="72"/>
      <c r="F197" s="26"/>
      <c r="G197" s="71"/>
      <c r="H197" s="26"/>
      <c r="I197" s="26"/>
      <c r="J197" s="26"/>
      <c r="K197" s="26"/>
      <c r="L197" s="26"/>
      <c r="M197" s="49"/>
    </row>
    <row r="198" spans="1:13" x14ac:dyDescent="0.35">
      <c r="A198" s="26" t="s">
        <v>118</v>
      </c>
      <c r="B198" s="27">
        <v>1929</v>
      </c>
      <c r="C198" s="39"/>
      <c r="D198" s="31">
        <v>18</v>
      </c>
      <c r="E198" s="26"/>
      <c r="F198" s="26"/>
      <c r="G198" s="71"/>
      <c r="H198" s="26"/>
      <c r="I198" s="26"/>
      <c r="J198" s="26"/>
      <c r="K198" s="26"/>
      <c r="L198" s="26"/>
      <c r="M198" s="49"/>
    </row>
    <row r="199" spans="1:13" x14ac:dyDescent="0.35">
      <c r="A199" s="26" t="s">
        <v>119</v>
      </c>
      <c r="B199" s="27">
        <v>1930</v>
      </c>
      <c r="C199" s="39"/>
      <c r="D199" s="31">
        <v>18</v>
      </c>
      <c r="E199" s="26"/>
      <c r="F199" s="26"/>
      <c r="G199" s="71"/>
      <c r="H199" s="26"/>
      <c r="I199" s="26"/>
      <c r="J199" s="26"/>
      <c r="K199" s="26"/>
      <c r="L199" s="26"/>
      <c r="M199" s="49"/>
    </row>
    <row r="200" spans="1:13" x14ac:dyDescent="0.35">
      <c r="A200" s="26" t="s">
        <v>120</v>
      </c>
      <c r="B200" s="27">
        <v>1936</v>
      </c>
      <c r="C200" s="39"/>
      <c r="D200" s="31">
        <v>18</v>
      </c>
      <c r="E200" s="26"/>
      <c r="F200" s="26"/>
      <c r="G200" s="71"/>
      <c r="H200" s="26"/>
      <c r="I200" s="26"/>
      <c r="J200" s="26"/>
      <c r="K200" s="26"/>
      <c r="L200" s="26"/>
      <c r="M200" s="49"/>
    </row>
    <row r="201" spans="1:13" x14ac:dyDescent="0.35">
      <c r="A201" s="26" t="s">
        <v>121</v>
      </c>
      <c r="B201" s="27">
        <v>1967</v>
      </c>
      <c r="C201" s="39"/>
      <c r="D201" s="31">
        <v>18</v>
      </c>
      <c r="E201" s="26"/>
      <c r="F201" s="26"/>
      <c r="G201" s="71"/>
      <c r="H201" s="26"/>
      <c r="I201" s="26"/>
      <c r="J201" s="26"/>
      <c r="K201" s="26"/>
      <c r="L201" s="26"/>
      <c r="M201" s="49"/>
    </row>
    <row r="202" spans="1:13" x14ac:dyDescent="0.35">
      <c r="A202" s="26" t="s">
        <v>122</v>
      </c>
      <c r="B202" s="27">
        <v>1919</v>
      </c>
      <c r="C202" s="39"/>
      <c r="D202" s="31">
        <v>18</v>
      </c>
      <c r="E202" s="26"/>
      <c r="F202" s="26"/>
      <c r="G202" s="71"/>
      <c r="H202" s="26"/>
      <c r="I202" s="26"/>
      <c r="J202" s="26"/>
      <c r="K202" s="26"/>
      <c r="L202" s="26"/>
      <c r="M202" s="49"/>
    </row>
    <row r="203" spans="1:13" ht="28" x14ac:dyDescent="0.35">
      <c r="A203" s="26" t="s">
        <v>123</v>
      </c>
      <c r="B203" s="27">
        <v>1968</v>
      </c>
      <c r="C203" s="39"/>
      <c r="D203" s="31">
        <v>5</v>
      </c>
      <c r="E203" s="26"/>
      <c r="F203" s="26"/>
      <c r="G203" s="71"/>
      <c r="H203" s="26"/>
      <c r="I203" s="26"/>
      <c r="J203" s="26"/>
      <c r="K203" s="26"/>
      <c r="L203" s="26"/>
      <c r="M203" s="49"/>
    </row>
    <row r="204" spans="1:13" ht="30.5" x14ac:dyDescent="0.35">
      <c r="A204" s="19" t="s">
        <v>124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28" x14ac:dyDescent="0.35">
      <c r="A205" s="61" t="s">
        <v>125</v>
      </c>
      <c r="B205" s="22" t="s">
        <v>9</v>
      </c>
      <c r="C205" s="22"/>
      <c r="D205" s="22" t="s">
        <v>10</v>
      </c>
      <c r="E205" s="22" t="s">
        <v>28</v>
      </c>
      <c r="F205" s="22" t="s">
        <v>11</v>
      </c>
      <c r="G205" s="23" t="s">
        <v>12</v>
      </c>
      <c r="H205" s="68"/>
      <c r="I205" s="68"/>
      <c r="J205" s="68"/>
      <c r="K205" s="68"/>
      <c r="L205" s="68"/>
      <c r="M205" s="70" t="s">
        <v>15</v>
      </c>
    </row>
    <row r="206" spans="1:13" x14ac:dyDescent="0.35">
      <c r="A206" s="26" t="s">
        <v>103</v>
      </c>
      <c r="B206" s="27">
        <v>7151</v>
      </c>
      <c r="C206" s="39"/>
      <c r="D206" s="31">
        <v>25</v>
      </c>
      <c r="E206" s="26"/>
      <c r="F206" s="26"/>
      <c r="G206" s="71"/>
      <c r="H206" s="26"/>
      <c r="I206" s="26"/>
      <c r="J206" s="26"/>
      <c r="K206" s="26"/>
      <c r="L206" s="26"/>
      <c r="M206" s="49"/>
    </row>
    <row r="207" spans="1:13" x14ac:dyDescent="0.35">
      <c r="A207" s="26" t="s">
        <v>104</v>
      </c>
      <c r="B207" s="27">
        <v>7516</v>
      </c>
      <c r="C207" s="39"/>
      <c r="D207" s="31">
        <v>25</v>
      </c>
      <c r="E207" s="26"/>
      <c r="F207" s="26"/>
      <c r="G207" s="71"/>
      <c r="H207" s="26"/>
      <c r="I207" s="26"/>
      <c r="J207" s="26"/>
      <c r="K207" s="26"/>
      <c r="L207" s="26"/>
      <c r="M207" s="49"/>
    </row>
    <row r="208" spans="1:13" x14ac:dyDescent="0.35">
      <c r="A208" s="26" t="s">
        <v>105</v>
      </c>
      <c r="B208" s="27">
        <v>7517</v>
      </c>
      <c r="C208" s="39"/>
      <c r="D208" s="31">
        <v>25</v>
      </c>
      <c r="E208" s="26"/>
      <c r="F208" s="26"/>
      <c r="G208" s="71"/>
      <c r="H208" s="26"/>
      <c r="I208" s="26"/>
      <c r="J208" s="26"/>
      <c r="K208" s="26"/>
      <c r="L208" s="26"/>
      <c r="M208" s="49"/>
    </row>
    <row r="209" spans="1:13" x14ac:dyDescent="0.35">
      <c r="A209" s="26" t="s">
        <v>106</v>
      </c>
      <c r="B209" s="27">
        <v>1969</v>
      </c>
      <c r="C209" s="39"/>
      <c r="D209" s="31">
        <v>25</v>
      </c>
      <c r="E209" s="26"/>
      <c r="F209" s="26"/>
      <c r="G209" s="71"/>
      <c r="H209" s="26"/>
      <c r="I209" s="26"/>
      <c r="J209" s="26"/>
      <c r="K209" s="26"/>
      <c r="L209" s="26"/>
      <c r="M209" s="49"/>
    </row>
    <row r="210" spans="1:13" x14ac:dyDescent="0.35">
      <c r="A210" s="26" t="s">
        <v>107</v>
      </c>
      <c r="B210" s="27">
        <v>7519</v>
      </c>
      <c r="C210" s="39"/>
      <c r="D210" s="31">
        <v>25</v>
      </c>
      <c r="E210" s="26"/>
      <c r="F210" s="26"/>
      <c r="G210" s="71"/>
      <c r="H210" s="26"/>
      <c r="I210" s="26"/>
      <c r="J210" s="26"/>
      <c r="K210" s="26"/>
      <c r="L210" s="26"/>
      <c r="M210" s="49"/>
    </row>
    <row r="211" spans="1:13" x14ac:dyDescent="0.35">
      <c r="A211" s="26" t="s">
        <v>108</v>
      </c>
      <c r="B211" s="27">
        <v>7520</v>
      </c>
      <c r="C211" s="39"/>
      <c r="D211" s="31">
        <v>25</v>
      </c>
      <c r="E211" s="26"/>
      <c r="F211" s="26"/>
      <c r="G211" s="71"/>
      <c r="H211" s="26"/>
      <c r="I211" s="26"/>
      <c r="J211" s="26"/>
      <c r="K211" s="26"/>
      <c r="L211" s="26"/>
      <c r="M211" s="49"/>
    </row>
    <row r="212" spans="1:13" x14ac:dyDescent="0.35">
      <c r="A212" s="26" t="s">
        <v>109</v>
      </c>
      <c r="B212" s="27">
        <v>7521</v>
      </c>
      <c r="C212" s="39"/>
      <c r="D212" s="31">
        <v>25</v>
      </c>
      <c r="E212" s="26"/>
      <c r="F212" s="26"/>
      <c r="G212" s="71"/>
      <c r="H212" s="26"/>
      <c r="I212" s="26"/>
      <c r="J212" s="26"/>
      <c r="K212" s="26"/>
      <c r="L212" s="26"/>
      <c r="M212" s="49"/>
    </row>
    <row r="213" spans="1:13" x14ac:dyDescent="0.35">
      <c r="A213" s="26" t="s">
        <v>110</v>
      </c>
      <c r="B213" s="27">
        <v>7522</v>
      </c>
      <c r="C213" s="39"/>
      <c r="D213" s="31">
        <v>25</v>
      </c>
      <c r="E213" s="26"/>
      <c r="F213" s="26"/>
      <c r="G213" s="71"/>
      <c r="H213" s="26"/>
      <c r="I213" s="26"/>
      <c r="J213" s="26"/>
      <c r="K213" s="26"/>
      <c r="L213" s="26"/>
      <c r="M213" s="49"/>
    </row>
    <row r="214" spans="1:13" x14ac:dyDescent="0.35">
      <c r="A214" s="26" t="s">
        <v>111</v>
      </c>
      <c r="B214" s="27">
        <v>7523</v>
      </c>
      <c r="C214" s="39"/>
      <c r="D214" s="31">
        <v>25</v>
      </c>
      <c r="E214" s="26"/>
      <c r="F214" s="26"/>
      <c r="G214" s="71"/>
      <c r="H214" s="26"/>
      <c r="I214" s="26"/>
      <c r="J214" s="26"/>
      <c r="K214" s="26"/>
      <c r="L214" s="26"/>
      <c r="M214" s="49"/>
    </row>
    <row r="215" spans="1:13" x14ac:dyDescent="0.35">
      <c r="A215" s="26" t="s">
        <v>112</v>
      </c>
      <c r="B215" s="27">
        <v>1902</v>
      </c>
      <c r="C215" s="39"/>
      <c r="D215" s="31">
        <v>25</v>
      </c>
      <c r="E215" s="26"/>
      <c r="F215" s="26"/>
      <c r="G215" s="71"/>
      <c r="H215" s="26"/>
      <c r="I215" s="26"/>
      <c r="J215" s="26"/>
      <c r="K215" s="26"/>
      <c r="L215" s="26"/>
      <c r="M215" s="49"/>
    </row>
    <row r="216" spans="1:13" x14ac:dyDescent="0.35">
      <c r="A216" s="26" t="s">
        <v>113</v>
      </c>
      <c r="B216" s="27">
        <v>7524</v>
      </c>
      <c r="C216" s="39"/>
      <c r="D216" s="31">
        <v>25</v>
      </c>
      <c r="E216" s="29">
        <f>SUM(D206:D226)/21</f>
        <v>24.047619047619047</v>
      </c>
      <c r="F216" s="29">
        <v>1000</v>
      </c>
      <c r="G216" s="64">
        <f>F216*E216</f>
        <v>24047.619047619046</v>
      </c>
      <c r="H216" s="26"/>
      <c r="I216" s="26"/>
      <c r="J216" s="26"/>
      <c r="K216" s="26"/>
      <c r="L216" s="26"/>
      <c r="M216" s="47">
        <f>SUM(G216)</f>
        <v>24047.619047619046</v>
      </c>
    </row>
    <row r="217" spans="1:13" x14ac:dyDescent="0.35">
      <c r="A217" s="26" t="s">
        <v>114</v>
      </c>
      <c r="B217" s="27">
        <v>1909</v>
      </c>
      <c r="C217" s="39"/>
      <c r="D217" s="31">
        <v>25</v>
      </c>
      <c r="E217" s="26"/>
      <c r="F217" s="26"/>
      <c r="G217" s="71"/>
      <c r="H217" s="26"/>
      <c r="I217" s="26"/>
      <c r="J217" s="26"/>
      <c r="K217" s="26"/>
      <c r="L217" s="26"/>
      <c r="M217" s="49"/>
    </row>
    <row r="218" spans="1:13" x14ac:dyDescent="0.35">
      <c r="A218" s="26" t="s">
        <v>115</v>
      </c>
      <c r="B218" s="27">
        <v>1910</v>
      </c>
      <c r="C218" s="39"/>
      <c r="D218" s="31">
        <v>25</v>
      </c>
      <c r="E218" s="26"/>
      <c r="F218" s="26"/>
      <c r="G218" s="71"/>
      <c r="H218" s="26"/>
      <c r="I218" s="26"/>
      <c r="J218" s="26"/>
      <c r="K218" s="26"/>
      <c r="L218" s="26"/>
      <c r="M218" s="49"/>
    </row>
    <row r="219" spans="1:13" x14ac:dyDescent="0.35">
      <c r="A219" s="26" t="s">
        <v>116</v>
      </c>
      <c r="B219" s="27">
        <v>1911</v>
      </c>
      <c r="C219" s="39"/>
      <c r="D219" s="31">
        <v>25</v>
      </c>
      <c r="E219" s="44"/>
      <c r="F219" s="44"/>
      <c r="G219" s="44"/>
      <c r="H219" s="26"/>
      <c r="I219" s="26"/>
      <c r="J219" s="26"/>
      <c r="K219" s="26"/>
      <c r="L219" s="26"/>
      <c r="M219" s="50"/>
    </row>
    <row r="220" spans="1:13" x14ac:dyDescent="0.35">
      <c r="A220" s="26" t="s">
        <v>117</v>
      </c>
      <c r="B220" s="27">
        <v>7537</v>
      </c>
      <c r="C220" s="39"/>
      <c r="D220" s="31">
        <v>25</v>
      </c>
      <c r="E220" s="72"/>
      <c r="F220" s="26"/>
      <c r="G220" s="71"/>
      <c r="H220" s="26"/>
      <c r="I220" s="26"/>
      <c r="J220" s="26"/>
      <c r="K220" s="26"/>
      <c r="L220" s="26"/>
      <c r="M220" s="49"/>
    </row>
    <row r="221" spans="1:13" x14ac:dyDescent="0.35">
      <c r="A221" s="26" t="s">
        <v>118</v>
      </c>
      <c r="B221" s="27">
        <v>1932</v>
      </c>
      <c r="C221" s="39"/>
      <c r="D221" s="31">
        <v>25</v>
      </c>
      <c r="E221" s="26"/>
      <c r="F221" s="26"/>
      <c r="G221" s="71"/>
      <c r="H221" s="26"/>
      <c r="I221" s="26"/>
      <c r="J221" s="26"/>
      <c r="K221" s="26"/>
      <c r="L221" s="26"/>
      <c r="M221" s="49"/>
    </row>
    <row r="222" spans="1:13" x14ac:dyDescent="0.35">
      <c r="A222" s="26" t="s">
        <v>119</v>
      </c>
      <c r="B222" s="27">
        <v>1945</v>
      </c>
      <c r="C222" s="39"/>
      <c r="D222" s="31">
        <v>25</v>
      </c>
      <c r="E222" s="26"/>
      <c r="F222" s="26"/>
      <c r="G222" s="71"/>
      <c r="H222" s="26"/>
      <c r="I222" s="26"/>
      <c r="J222" s="26"/>
      <c r="K222" s="26"/>
      <c r="L222" s="26"/>
      <c r="M222" s="49"/>
    </row>
    <row r="223" spans="1:13" x14ac:dyDescent="0.35">
      <c r="A223" s="26" t="s">
        <v>120</v>
      </c>
      <c r="B223" s="27">
        <v>1988</v>
      </c>
      <c r="C223" s="39"/>
      <c r="D223" s="31">
        <v>25</v>
      </c>
      <c r="E223" s="26"/>
      <c r="F223" s="26"/>
      <c r="G223" s="71"/>
      <c r="H223" s="26"/>
      <c r="I223" s="26"/>
      <c r="J223" s="26"/>
      <c r="K223" s="26"/>
      <c r="L223" s="26"/>
      <c r="M223" s="49"/>
    </row>
    <row r="224" spans="1:13" x14ac:dyDescent="0.35">
      <c r="A224" s="26" t="s">
        <v>121</v>
      </c>
      <c r="B224" s="27">
        <v>1999</v>
      </c>
      <c r="C224" s="39"/>
      <c r="D224" s="31">
        <v>25</v>
      </c>
      <c r="E224" s="26"/>
      <c r="F224" s="26"/>
      <c r="G224" s="71"/>
      <c r="H224" s="26"/>
      <c r="I224" s="26"/>
      <c r="J224" s="26"/>
      <c r="K224" s="26"/>
      <c r="L224" s="26"/>
      <c r="M224" s="49"/>
    </row>
    <row r="225" spans="1:13" x14ac:dyDescent="0.35">
      <c r="A225" s="26" t="s">
        <v>122</v>
      </c>
      <c r="B225" s="27">
        <v>7615</v>
      </c>
      <c r="C225" s="39"/>
      <c r="D225" s="31">
        <v>25</v>
      </c>
      <c r="E225" s="26"/>
      <c r="F225" s="26"/>
      <c r="G225" s="71"/>
      <c r="H225" s="26"/>
      <c r="I225" s="26"/>
      <c r="J225" s="26"/>
      <c r="K225" s="26"/>
      <c r="L225" s="26"/>
      <c r="M225" s="49"/>
    </row>
    <row r="226" spans="1:13" ht="28" x14ac:dyDescent="0.35">
      <c r="A226" s="26" t="s">
        <v>126</v>
      </c>
      <c r="B226" s="27">
        <v>7616</v>
      </c>
      <c r="C226" s="39"/>
      <c r="D226" s="31">
        <v>5</v>
      </c>
      <c r="E226" s="26"/>
      <c r="F226" s="26"/>
      <c r="G226" s="71"/>
      <c r="H226" s="26"/>
      <c r="I226" s="26"/>
      <c r="J226" s="26"/>
      <c r="K226" s="26"/>
      <c r="L226" s="26"/>
      <c r="M226" s="49"/>
    </row>
    <row r="227" spans="1:13" ht="15" x14ac:dyDescent="0.35">
      <c r="A227" s="19" t="s">
        <v>127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28" x14ac:dyDescent="0.35">
      <c r="A228" s="61" t="s">
        <v>125</v>
      </c>
      <c r="B228" s="22" t="s">
        <v>9</v>
      </c>
      <c r="C228" s="22"/>
      <c r="D228" s="22" t="s">
        <v>10</v>
      </c>
      <c r="E228" s="22"/>
      <c r="F228" s="22"/>
      <c r="G228" s="23"/>
      <c r="H228" s="68"/>
      <c r="I228" s="68"/>
      <c r="J228" s="68"/>
      <c r="K228" s="68"/>
      <c r="L228" s="68"/>
      <c r="M228" s="70" t="s">
        <v>15</v>
      </c>
    </row>
    <row r="229" spans="1:13" x14ac:dyDescent="0.35">
      <c r="A229" s="26" t="s">
        <v>128</v>
      </c>
      <c r="B229" s="27">
        <v>1983</v>
      </c>
      <c r="C229" s="39"/>
      <c r="D229" s="31">
        <v>3</v>
      </c>
      <c r="E229" s="26"/>
      <c r="F229" s="25">
        <v>1000</v>
      </c>
      <c r="G229" s="64">
        <f>D229*F229</f>
        <v>3000</v>
      </c>
      <c r="H229" s="26"/>
      <c r="I229" s="26"/>
      <c r="J229" s="26"/>
      <c r="K229" s="26"/>
      <c r="L229" s="26"/>
      <c r="M229" s="47">
        <f>SUM(G229)</f>
        <v>3000</v>
      </c>
    </row>
    <row r="230" spans="1:13" x14ac:dyDescent="0.35">
      <c r="A230" s="26" t="s">
        <v>129</v>
      </c>
      <c r="B230" s="27">
        <v>1901</v>
      </c>
      <c r="C230" s="39"/>
      <c r="D230" s="31">
        <v>5</v>
      </c>
      <c r="E230" s="26"/>
      <c r="F230" s="25">
        <v>1000</v>
      </c>
      <c r="G230" s="64">
        <f>D230*F230</f>
        <v>5000</v>
      </c>
      <c r="H230" s="26"/>
      <c r="I230" s="26"/>
      <c r="J230" s="26"/>
      <c r="K230" s="26"/>
      <c r="L230" s="26"/>
      <c r="M230" s="47">
        <f t="shared" ref="M230:M232" si="7">SUM(G230)</f>
        <v>5000</v>
      </c>
    </row>
    <row r="231" spans="1:13" x14ac:dyDescent="0.35">
      <c r="A231" s="26" t="s">
        <v>130</v>
      </c>
      <c r="B231" s="27">
        <v>518</v>
      </c>
      <c r="C231" s="39"/>
      <c r="D231" s="31">
        <v>6</v>
      </c>
      <c r="E231" s="26"/>
      <c r="F231" s="25">
        <v>500</v>
      </c>
      <c r="G231" s="64">
        <f>D231*F231</f>
        <v>3000</v>
      </c>
      <c r="H231" s="26"/>
      <c r="I231" s="26"/>
      <c r="J231" s="26"/>
      <c r="K231" s="26"/>
      <c r="L231" s="26"/>
      <c r="M231" s="47">
        <f t="shared" si="7"/>
        <v>3000</v>
      </c>
    </row>
    <row r="232" spans="1:13" x14ac:dyDescent="0.35">
      <c r="A232" s="26" t="s">
        <v>131</v>
      </c>
      <c r="B232" s="27">
        <v>510</v>
      </c>
      <c r="C232" s="39"/>
      <c r="D232" s="31">
        <v>5</v>
      </c>
      <c r="E232" s="26"/>
      <c r="F232" s="25">
        <v>1000</v>
      </c>
      <c r="G232" s="64">
        <f>D232*F232</f>
        <v>5000</v>
      </c>
      <c r="H232" s="26"/>
      <c r="I232" s="26"/>
      <c r="J232" s="26"/>
      <c r="K232" s="26"/>
      <c r="L232" s="26"/>
      <c r="M232" s="47">
        <f t="shared" si="7"/>
        <v>5000</v>
      </c>
    </row>
    <row r="233" spans="1:13" ht="15" x14ac:dyDescent="0.35">
      <c r="A233" s="19" t="s">
        <v>132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x14ac:dyDescent="0.35">
      <c r="A234" s="22"/>
      <c r="B234" s="22"/>
      <c r="C234" s="22"/>
      <c r="D234" s="22" t="s">
        <v>10</v>
      </c>
      <c r="E234" s="22"/>
      <c r="F234" s="22" t="s">
        <v>11</v>
      </c>
      <c r="G234" s="23" t="s">
        <v>12</v>
      </c>
      <c r="H234" s="24"/>
      <c r="I234" s="24"/>
      <c r="J234" s="24"/>
      <c r="K234" s="24"/>
      <c r="L234" s="24"/>
      <c r="M234" s="25" t="s">
        <v>15</v>
      </c>
    </row>
    <row r="235" spans="1:13" ht="21.75" customHeight="1" x14ac:dyDescent="0.35">
      <c r="A235" s="26" t="s">
        <v>133</v>
      </c>
      <c r="B235" s="26"/>
      <c r="C235" s="73"/>
      <c r="D235" s="31">
        <v>349</v>
      </c>
      <c r="E235" s="74"/>
      <c r="F235" s="25">
        <v>200</v>
      </c>
      <c r="G235" s="64">
        <f>D235*F235</f>
        <v>69800</v>
      </c>
      <c r="H235" s="75"/>
      <c r="I235" s="75"/>
      <c r="J235" s="75"/>
      <c r="K235" s="75"/>
      <c r="L235" s="75"/>
      <c r="M235" s="47">
        <f>SUM(G235)</f>
        <v>69800</v>
      </c>
    </row>
    <row r="236" spans="1:13" ht="30" customHeight="1" x14ac:dyDescent="0.55000000000000004">
      <c r="A236" s="26" t="s">
        <v>134</v>
      </c>
      <c r="B236" s="26"/>
      <c r="C236" s="73"/>
      <c r="D236" s="31">
        <v>349</v>
      </c>
      <c r="E236" s="74"/>
      <c r="F236" s="25">
        <v>100</v>
      </c>
      <c r="G236" s="64">
        <f t="shared" ref="G236:G237" si="8">D236*F236</f>
        <v>34900</v>
      </c>
      <c r="H236" s="75"/>
      <c r="I236" s="76"/>
      <c r="J236" s="76"/>
      <c r="K236" s="74"/>
      <c r="L236" s="74"/>
      <c r="M236" s="47">
        <f>SUM(G236)</f>
        <v>34900</v>
      </c>
    </row>
    <row r="237" spans="1:13" ht="21" customHeight="1" x14ac:dyDescent="0.55000000000000004">
      <c r="A237" s="77" t="s">
        <v>135</v>
      </c>
      <c r="B237" s="26"/>
      <c r="C237" s="73"/>
      <c r="D237" s="31">
        <v>349</v>
      </c>
      <c r="E237" s="78"/>
      <c r="F237" s="25">
        <v>50</v>
      </c>
      <c r="G237" s="64">
        <f t="shared" si="8"/>
        <v>17450</v>
      </c>
      <c r="H237" s="79"/>
      <c r="I237" s="80"/>
      <c r="J237" s="80"/>
      <c r="K237" s="78"/>
      <c r="L237" s="78"/>
      <c r="M237" s="47">
        <f>SUM(G237)</f>
        <v>17450</v>
      </c>
    </row>
    <row r="238" spans="1:13" ht="29.5" x14ac:dyDescent="0.55000000000000004">
      <c r="A238" s="81" t="s">
        <v>136</v>
      </c>
      <c r="B238" s="82"/>
      <c r="C238" s="82"/>
      <c r="D238" s="82"/>
      <c r="E238" s="82"/>
      <c r="F238" s="82"/>
      <c r="G238" s="82"/>
      <c r="H238" s="83"/>
      <c r="I238" s="84"/>
      <c r="J238" s="84"/>
      <c r="K238" s="82"/>
      <c r="L238" s="82"/>
      <c r="M238" s="85">
        <f>SUM(M18:M237)</f>
        <v>2919001.4682539678</v>
      </c>
    </row>
    <row r="239" spans="1:13" x14ac:dyDescent="0.35">
      <c r="B239" s="86"/>
    </row>
    <row r="240" spans="1:13" x14ac:dyDescent="0.35">
      <c r="B240" s="87"/>
    </row>
    <row r="241" spans="2:2" x14ac:dyDescent="0.35">
      <c r="B241" s="87"/>
    </row>
  </sheetData>
  <protectedRanges>
    <protectedRange sqref="B229:D232 B171:D174 B177:D180 B183:D203 B206:D226" name="Område3"/>
    <protectedRange sqref="I122:I135 I138:I151 I154:I168 B122:D135 B138:D151 B154:D168" name="Område2"/>
    <protectedRange sqref="I18:I21 I24:I29 I32:I37 I39:I46 I48:I53 I55:I62 I64:I69 I71:I78 I81:I90 I92:I102 I104:I109 I111:I119 B18:D21 B24:D29 B32:D37 B39:D46 B48:D53 B55:D62 B64:D69 B71:D78 B81:D90 B92:D102 B104:D109 B111:D119" name="Område1"/>
    <protectedRange sqref="H122:H135 H138:H151 H154:H168" name="Område2_1"/>
    <protectedRange sqref="H18:H21 H24:H29 H32:H37 H39:H46 H48:H53 H55:H62 H64:H69 H71:H78 H81:H90 H92:H102 H104:H109 H111:H119" name="Område1_1"/>
  </protectedRanges>
  <mergeCells count="6">
    <mergeCell ref="A14:F14"/>
    <mergeCell ref="A6:F6"/>
    <mergeCell ref="B8:F8"/>
    <mergeCell ref="B9:F9"/>
    <mergeCell ref="A11:B11"/>
    <mergeCell ref="A13:F13"/>
  </mergeCells>
  <phoneticPr fontId="2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2021-12-13T08:59:20Z</dcterms:modified>
</cp:coreProperties>
</file>