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arbetsrum.sp.trafikverket.se/sites/20190425104040/home/Eva/Utveckling/Liten uppdatering 2023 &amp; stor uppdatering 2024/Stora uppdateringen 2024-04/ASEK8/Potensmodellen o ATK/"/>
    </mc:Choice>
  </mc:AlternateContent>
  <xr:revisionPtr revIDLastSave="0" documentId="14_{8B24CF43-9A55-457F-A3E2-2DC5F3FF2B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K" sheetId="1" r:id="rId1"/>
  </sheets>
  <definedNames>
    <definedName name="_xlnm.Print_Area" localSheetId="0">ATK!$A$1:$Y$33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25" i="1"/>
  <c r="G26" i="1"/>
  <c r="H26" i="1"/>
  <c r="G27" i="1"/>
  <c r="H27" i="1"/>
  <c r="G28" i="1"/>
  <c r="H28" i="1"/>
  <c r="G22" i="1"/>
  <c r="H22" i="1"/>
  <c r="L22" i="1" l="1"/>
  <c r="G23" i="1"/>
  <c r="H24" i="1"/>
  <c r="G24" i="1"/>
  <c r="H23" i="1"/>
  <c r="L23" i="1" l="1"/>
  <c r="M23" i="1"/>
  <c r="P23" i="1" s="1"/>
  <c r="N23" i="1"/>
  <c r="Q23" i="1" s="1"/>
  <c r="O23" i="1"/>
  <c r="R23" i="1" s="1"/>
  <c r="L24" i="1"/>
  <c r="M24" i="1"/>
  <c r="P24" i="1" s="1"/>
  <c r="N24" i="1"/>
  <c r="Q24" i="1" s="1"/>
  <c r="O24" i="1"/>
  <c r="R24" i="1" s="1"/>
  <c r="S24" i="1" l="1"/>
  <c r="S23" i="1"/>
  <c r="U23" i="1" s="1"/>
  <c r="L25" i="1"/>
  <c r="M25" i="1"/>
  <c r="P25" i="1" s="1"/>
  <c r="N25" i="1"/>
  <c r="Q25" i="1" s="1"/>
  <c r="O25" i="1"/>
  <c r="R25" i="1" s="1"/>
  <c r="L26" i="1"/>
  <c r="M26" i="1"/>
  <c r="P26" i="1" s="1"/>
  <c r="N26" i="1"/>
  <c r="Q26" i="1" s="1"/>
  <c r="O26" i="1"/>
  <c r="R26" i="1" s="1"/>
  <c r="L27" i="1"/>
  <c r="M27" i="1"/>
  <c r="P27" i="1" s="1"/>
  <c r="N27" i="1"/>
  <c r="Q27" i="1" s="1"/>
  <c r="O27" i="1"/>
  <c r="R27" i="1" s="1"/>
  <c r="L28" i="1"/>
  <c r="M28" i="1"/>
  <c r="P28" i="1" s="1"/>
  <c r="N28" i="1"/>
  <c r="Q28" i="1" s="1"/>
  <c r="O28" i="1"/>
  <c r="R28" i="1" s="1"/>
  <c r="O22" i="1"/>
  <c r="R22" i="1" s="1"/>
  <c r="N22" i="1"/>
  <c r="Q22" i="1" s="1"/>
  <c r="M22" i="1"/>
  <c r="P22" i="1" s="1"/>
  <c r="U24" i="1" l="1"/>
  <c r="W24" i="1"/>
  <c r="T24" i="1"/>
  <c r="V24" i="1"/>
  <c r="W23" i="1"/>
  <c r="T23" i="1"/>
  <c r="V23" i="1"/>
  <c r="S28" i="1"/>
  <c r="S27" i="1"/>
  <c r="S26" i="1"/>
  <c r="S25" i="1"/>
  <c r="S22" i="1"/>
  <c r="T27" i="1" l="1"/>
  <c r="U27" i="1"/>
  <c r="V27" i="1"/>
  <c r="W27" i="1"/>
  <c r="T28" i="1"/>
  <c r="U28" i="1"/>
  <c r="V28" i="1"/>
  <c r="W28" i="1"/>
  <c r="T25" i="1"/>
  <c r="U25" i="1"/>
  <c r="V25" i="1"/>
  <c r="W25" i="1"/>
  <c r="T26" i="1"/>
  <c r="U26" i="1"/>
  <c r="V26" i="1"/>
  <c r="W26" i="1"/>
  <c r="W22" i="1"/>
  <c r="V22" i="1"/>
  <c r="U22" i="1"/>
  <c r="T22" i="1"/>
</calcChain>
</file>

<file path=xl/sharedStrings.xml><?xml version="1.0" encoding="utf-8"?>
<sst xmlns="http://schemas.openxmlformats.org/spreadsheetml/2006/main" count="49" uniqueCount="28">
  <si>
    <t>A</t>
  </si>
  <si>
    <t>pb</t>
  </si>
  <si>
    <t>lbu</t>
  </si>
  <si>
    <t>lbs</t>
  </si>
  <si>
    <r>
      <t>V</t>
    </r>
    <r>
      <rPr>
        <vertAlign val="subscript"/>
        <sz val="11"/>
        <color theme="1"/>
        <rFont val="Calibri"/>
        <family val="2"/>
        <scheme val="minor"/>
      </rPr>
      <t>g</t>
    </r>
  </si>
  <si>
    <t>andel lb</t>
  </si>
  <si>
    <t>tot</t>
  </si>
  <si>
    <t>D</t>
  </si>
  <si>
    <t>SS</t>
  </si>
  <si>
    <t>LS</t>
  </si>
  <si>
    <t>EO</t>
  </si>
  <si>
    <t>Landsbygd</t>
  </si>
  <si>
    <t>Tätort</t>
  </si>
  <si>
    <t>Genomsnittlig</t>
  </si>
  <si>
    <t>Exponenter för potensmodell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</si>
  <si>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före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</si>
  <si>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g</t>
    </r>
  </si>
  <si>
    <t>Effektsamband för transportsystemet - Bygg om eller bygg nytt, 2016, Avsnitt  4.5.10.1 ATK:</t>
  </si>
  <si>
    <t>ÅDT</t>
  </si>
  <si>
    <t>Fyll i uppgifter med röd text</t>
  </si>
  <si>
    <t>Resultat</t>
  </si>
  <si>
    <t>X km/h, Y m, SK: Z</t>
  </si>
  <si>
    <t>Del*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</si>
  <si>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ATK</t>
    </r>
    <r>
      <rPr>
        <b/>
        <sz val="11"/>
        <color theme="1"/>
        <rFont val="Calibri"/>
        <family val="2"/>
        <scheme val="minor"/>
      </rPr>
      <t>**</t>
    </r>
  </si>
  <si>
    <t>**läggs in i justeringsfönstret för aktuell länk flik "Hastighet"</t>
  </si>
  <si>
    <t>TS-justering***</t>
  </si>
  <si>
    <t>***läggs in i justeringsfönstret för aktuell länk flik "Olyckor"</t>
  </si>
  <si>
    <t xml:space="preserve">* beskrivning av länk som justeras t ex X km/h, bredd m, siktklass X. För att tydliggöra vilka länkar som justerats i EVA.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</si>
</sst>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 applyAlignment="1"/>
    <xf numFmtId="164" fontId="3" fillId="3" borderId="0" xfId="0" applyNumberFormat="1" applyFont="1" applyFill="1" applyBorder="1"/>
    <xf numFmtId="2" fontId="4" fillId="3" borderId="7" xfId="0" applyNumberFormat="1" applyFont="1" applyFill="1" applyBorder="1"/>
    <xf numFmtId="2" fontId="4" fillId="3" borderId="0" xfId="0" applyNumberFormat="1" applyFont="1" applyFill="1" applyBorder="1"/>
    <xf numFmtId="2" fontId="4" fillId="3" borderId="8" xfId="0" applyNumberFormat="1" applyFont="1" applyFill="1" applyBorder="1"/>
    <xf numFmtId="1" fontId="3" fillId="3" borderId="0" xfId="0" applyNumberFormat="1" applyFont="1" applyFill="1" applyBorder="1"/>
    <xf numFmtId="1" fontId="3" fillId="3" borderId="1" xfId="0" applyNumberFormat="1" applyFont="1" applyFill="1" applyBorder="1"/>
    <xf numFmtId="2" fontId="4" fillId="3" borderId="5" xfId="0" applyNumberFormat="1" applyFont="1" applyFill="1" applyBorder="1"/>
    <xf numFmtId="2" fontId="4" fillId="3" borderId="1" xfId="0" applyNumberFormat="1" applyFont="1" applyFill="1" applyBorder="1"/>
    <xf numFmtId="2" fontId="4" fillId="3" borderId="6" xfId="0" applyNumberFormat="1" applyFont="1" applyFill="1" applyBorder="1"/>
    <xf numFmtId="0" fontId="5" fillId="5" borderId="7" xfId="0" applyFont="1" applyFill="1" applyBorder="1"/>
    <xf numFmtId="0" fontId="5" fillId="5" borderId="0" xfId="0" applyFont="1" applyFill="1" applyBorder="1"/>
    <xf numFmtId="0" fontId="5" fillId="5" borderId="8" xfId="0" applyFont="1" applyFill="1" applyBorder="1"/>
    <xf numFmtId="0" fontId="5" fillId="5" borderId="5" xfId="0" applyFont="1" applyFill="1" applyBorder="1"/>
    <xf numFmtId="0" fontId="5" fillId="5" borderId="1" xfId="0" applyFont="1" applyFill="1" applyBorder="1"/>
    <xf numFmtId="0" fontId="5" fillId="5" borderId="6" xfId="0" applyFont="1" applyFill="1" applyBorder="1"/>
    <xf numFmtId="0" fontId="0" fillId="6" borderId="0" xfId="0" applyFill="1" applyAlignment="1">
      <alignment horizontal="left"/>
    </xf>
    <xf numFmtId="0" fontId="2" fillId="6" borderId="0" xfId="0" applyFont="1" applyFill="1"/>
    <xf numFmtId="0" fontId="0" fillId="6" borderId="0" xfId="0" applyFill="1" applyBorder="1" applyAlignment="1">
      <alignment horizontal="left"/>
    </xf>
    <xf numFmtId="0" fontId="0" fillId="6" borderId="0" xfId="0" applyFill="1" applyAlignment="1">
      <alignment horizontal="right"/>
    </xf>
    <xf numFmtId="2" fontId="0" fillId="6" borderId="0" xfId="0" applyNumberFormat="1" applyFill="1"/>
    <xf numFmtId="0" fontId="6" fillId="6" borderId="0" xfId="0" applyFont="1" applyFill="1" applyAlignment="1">
      <alignment horizontal="left"/>
    </xf>
    <xf numFmtId="0" fontId="0" fillId="6" borderId="0" xfId="0" applyFill="1"/>
    <xf numFmtId="1" fontId="2" fillId="6" borderId="0" xfId="0" applyNumberFormat="1" applyFont="1" applyFill="1"/>
    <xf numFmtId="0" fontId="6" fillId="4" borderId="3" xfId="0" applyFont="1" applyFill="1" applyBorder="1" applyAlignment="1"/>
    <xf numFmtId="0" fontId="6" fillId="4" borderId="2" xfId="0" applyFont="1" applyFill="1" applyBorder="1" applyAlignment="1"/>
    <xf numFmtId="0" fontId="0" fillId="4" borderId="4" xfId="0" applyFill="1" applyBorder="1" applyAlignment="1"/>
    <xf numFmtId="0" fontId="0" fillId="4" borderId="1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64" fontId="3" fillId="3" borderId="7" xfId="0" applyNumberFormat="1" applyFont="1" applyFill="1" applyBorder="1"/>
    <xf numFmtId="164" fontId="0" fillId="3" borderId="8" xfId="0" applyNumberFormat="1" applyFill="1" applyBorder="1"/>
    <xf numFmtId="1" fontId="3" fillId="3" borderId="7" xfId="0" applyNumberFormat="1" applyFont="1" applyFill="1" applyBorder="1"/>
    <xf numFmtId="1" fontId="3" fillId="3" borderId="5" xfId="0" applyNumberFormat="1" applyFont="1" applyFill="1" applyBorder="1"/>
    <xf numFmtId="164" fontId="0" fillId="3" borderId="6" xfId="0" applyNumberFormat="1" applyFill="1" applyBorder="1"/>
    <xf numFmtId="0" fontId="6" fillId="7" borderId="2" xfId="0" applyFont="1" applyFill="1" applyBorder="1" applyAlignment="1"/>
    <xf numFmtId="0" fontId="6" fillId="7" borderId="3" xfId="0" applyFont="1" applyFill="1" applyBorder="1" applyAlignment="1"/>
    <xf numFmtId="0" fontId="6" fillId="7" borderId="4" xfId="0" applyFont="1" applyFill="1" applyBorder="1" applyAlignment="1"/>
    <xf numFmtId="0" fontId="0" fillId="7" borderId="5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7" borderId="6" xfId="0" applyFill="1" applyBorder="1" applyAlignment="1">
      <alignment horizontal="right"/>
    </xf>
    <xf numFmtId="0" fontId="6" fillId="8" borderId="3" xfId="0" applyFont="1" applyFill="1" applyBorder="1" applyAlignment="1"/>
    <xf numFmtId="0" fontId="0" fillId="8" borderId="1" xfId="0" applyFill="1" applyBorder="1" applyAlignment="1">
      <alignment horizontal="right"/>
    </xf>
    <xf numFmtId="0" fontId="6" fillId="2" borderId="3" xfId="0" applyFont="1" applyFill="1" applyBorder="1" applyAlignment="1"/>
    <xf numFmtId="0" fontId="0" fillId="2" borderId="1" xfId="0" applyFill="1" applyBorder="1" applyAlignment="1">
      <alignment horizontal="right"/>
    </xf>
    <xf numFmtId="0" fontId="6" fillId="3" borderId="0" xfId="0" applyFont="1" applyFill="1"/>
    <xf numFmtId="0" fontId="6" fillId="2" borderId="2" xfId="0" applyFont="1" applyFill="1" applyBorder="1" applyAlignment="1"/>
    <xf numFmtId="0" fontId="6" fillId="2" borderId="4" xfId="0" applyFont="1" applyFill="1" applyBorder="1" applyAlignment="1"/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5" fillId="5" borderId="1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2" fontId="0" fillId="6" borderId="0" xfId="0" applyNumberFormat="1" applyFill="1" applyBorder="1"/>
    <xf numFmtId="2" fontId="0" fillId="6" borderId="8" xfId="0" applyNumberFormat="1" applyFill="1" applyBorder="1"/>
    <xf numFmtId="2" fontId="0" fillId="6" borderId="1" xfId="0" applyNumberFormat="1" applyFill="1" applyBorder="1"/>
    <xf numFmtId="2" fontId="0" fillId="6" borderId="6" xfId="0" applyNumberFormat="1" applyFill="1" applyBorder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1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/>
    <xf numFmtId="0" fontId="8" fillId="3" borderId="0" xfId="0" applyFont="1" applyFill="1"/>
    <xf numFmtId="2" fontId="0" fillId="6" borderId="7" xfId="0" applyNumberFormat="1" applyFill="1" applyBorder="1"/>
    <xf numFmtId="2" fontId="0" fillId="6" borderId="5" xfId="0" applyNumberFormat="1" applyFill="1" applyBorder="1"/>
    <xf numFmtId="0" fontId="6" fillId="8" borderId="2" xfId="0" applyFont="1" applyFill="1" applyBorder="1" applyAlignment="1"/>
    <xf numFmtId="0" fontId="6" fillId="8" borderId="4" xfId="0" applyFont="1" applyFill="1" applyBorder="1" applyAlignment="1"/>
    <xf numFmtId="0" fontId="0" fillId="8" borderId="5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164" fontId="0" fillId="9" borderId="8" xfId="0" applyNumberFormat="1" applyFill="1" applyBorder="1"/>
    <xf numFmtId="164" fontId="0" fillId="9" borderId="6" xfId="0" applyNumberFormat="1" applyFill="1" applyBorder="1"/>
    <xf numFmtId="0" fontId="10" fillId="5" borderId="7" xfId="0" applyFont="1" applyFill="1" applyBorder="1"/>
    <xf numFmtId="0" fontId="9" fillId="3" borderId="3" xfId="0" applyFont="1" applyFill="1" applyBorder="1" applyAlignment="1">
      <alignment vertical="top" wrapText="1"/>
    </xf>
    <xf numFmtId="0" fontId="0" fillId="3" borderId="0" xfId="0" applyFill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2</xdr:row>
      <xdr:rowOff>19050</xdr:rowOff>
    </xdr:from>
    <xdr:to>
      <xdr:col>24</xdr:col>
      <xdr:colOff>322973</xdr:colOff>
      <xdr:row>15</xdr:row>
      <xdr:rowOff>190159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6300" y="400050"/>
          <a:ext cx="7019048" cy="272380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3"/>
  <sheetViews>
    <sheetView showGridLines="0" tabSelected="1" workbookViewId="0">
      <selection activeCell="I22" sqref="I22:K22"/>
    </sheetView>
  </sheetViews>
  <sheetFormatPr defaultRowHeight="15" x14ac:dyDescent="0.25"/>
  <cols>
    <col min="1" max="1" width="3.28515625" customWidth="1"/>
    <col min="2" max="2" width="19.7109375" customWidth="1"/>
    <col min="3" max="3" width="5" style="3" customWidth="1"/>
    <col min="4" max="25" width="6.7109375" customWidth="1"/>
  </cols>
  <sheetData>
    <row r="1" spans="1:25" x14ac:dyDescent="0.25">
      <c r="A1" s="4"/>
      <c r="B1" s="4"/>
      <c r="C1" s="4"/>
      <c r="D1" s="4"/>
      <c r="E1" s="4"/>
      <c r="F1" s="4"/>
      <c r="G1" s="4"/>
      <c r="H1" s="4"/>
      <c r="I1" s="4"/>
      <c r="J1" s="5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25">
      <c r="A2" s="4"/>
      <c r="B2" s="4"/>
      <c r="C2" s="28" t="s">
        <v>0</v>
      </c>
      <c r="D2" s="24">
        <v>2</v>
      </c>
      <c r="E2" s="24">
        <v>3</v>
      </c>
      <c r="F2" s="24">
        <v>4</v>
      </c>
      <c r="G2" s="4"/>
      <c r="H2" s="4"/>
      <c r="I2" s="4"/>
      <c r="J2" s="52" t="s">
        <v>17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" x14ac:dyDescent="0.35">
      <c r="A3" s="4"/>
      <c r="B3" s="4"/>
      <c r="C3" s="25" t="s">
        <v>4</v>
      </c>
      <c r="D3" s="26" t="s">
        <v>1</v>
      </c>
      <c r="E3" s="26" t="s">
        <v>2</v>
      </c>
      <c r="F3" s="26" t="s">
        <v>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25">
      <c r="A4" s="4"/>
      <c r="B4" s="4"/>
      <c r="C4" s="23">
        <v>50</v>
      </c>
      <c r="D4" s="27">
        <v>0.65333300000000005</v>
      </c>
      <c r="E4" s="27">
        <v>0.65333300000000005</v>
      </c>
      <c r="F4" s="27">
        <v>0.65333300000000005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25">
      <c r="A5" s="4"/>
      <c r="B5" s="4"/>
      <c r="C5" s="23">
        <v>60</v>
      </c>
      <c r="D5" s="27">
        <v>0.626</v>
      </c>
      <c r="E5" s="27">
        <v>0.63400000000000001</v>
      </c>
      <c r="F5" s="27">
        <v>0.63400000000000001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x14ac:dyDescent="0.25">
      <c r="A6" s="4"/>
      <c r="B6" s="4"/>
      <c r="C6" s="23">
        <v>70</v>
      </c>
      <c r="D6" s="27">
        <v>0.66800000000000004</v>
      </c>
      <c r="E6" s="27">
        <v>0.70899999999999996</v>
      </c>
      <c r="F6" s="27">
        <v>0.70899999999999996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5">
      <c r="A7" s="4"/>
      <c r="B7" s="4"/>
      <c r="C7" s="23">
        <v>80</v>
      </c>
      <c r="D7" s="27">
        <v>0.67700000000000005</v>
      </c>
      <c r="E7" s="27">
        <v>0.72199999999999998</v>
      </c>
      <c r="F7" s="27">
        <v>0.76100000000000001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x14ac:dyDescent="0.25">
      <c r="A8" s="4"/>
      <c r="B8" s="4"/>
      <c r="C8" s="23">
        <v>90</v>
      </c>
      <c r="D8" s="27">
        <v>0.641957</v>
      </c>
      <c r="E8" s="27">
        <v>0.873</v>
      </c>
      <c r="F8" s="27">
        <v>0.89600000000000002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5">
      <c r="A9" s="4"/>
      <c r="B9" s="4"/>
      <c r="C9" s="23">
        <v>100</v>
      </c>
      <c r="D9" s="27">
        <v>0.75</v>
      </c>
      <c r="E9" s="27">
        <v>0.89900000000000002</v>
      </c>
      <c r="F9" s="27">
        <v>0.90500000000000003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5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/>
      <c r="B11" s="4"/>
      <c r="C11" s="28" t="s">
        <v>14</v>
      </c>
      <c r="D11" s="29"/>
      <c r="E11" s="29"/>
      <c r="F11" s="29"/>
      <c r="G11" s="29"/>
      <c r="H11" s="2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/>
      <c r="B12" s="4"/>
      <c r="C12" s="23"/>
      <c r="D12" s="29"/>
      <c r="E12" s="30">
        <v>3</v>
      </c>
      <c r="F12" s="30">
        <v>4</v>
      </c>
      <c r="G12" s="30">
        <v>5</v>
      </c>
      <c r="H12" s="30">
        <v>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8" x14ac:dyDescent="0.35">
      <c r="A13" s="4"/>
      <c r="B13" s="4"/>
      <c r="C13" s="25" t="s">
        <v>4</v>
      </c>
      <c r="D13" s="29"/>
      <c r="E13" s="26" t="s">
        <v>7</v>
      </c>
      <c r="F13" s="26" t="s">
        <v>8</v>
      </c>
      <c r="G13" s="26" t="s">
        <v>9</v>
      </c>
      <c r="H13" s="26" t="s">
        <v>10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x14ac:dyDescent="0.25">
      <c r="A14" s="4"/>
      <c r="B14" s="4"/>
      <c r="C14" s="23">
        <v>50</v>
      </c>
      <c r="D14" s="29" t="s">
        <v>12</v>
      </c>
      <c r="E14" s="29">
        <v>3.8</v>
      </c>
      <c r="F14" s="29">
        <v>2.6</v>
      </c>
      <c r="G14" s="29">
        <v>1.4</v>
      </c>
      <c r="H14" s="29">
        <v>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s="4"/>
      <c r="B15" s="4"/>
      <c r="C15" s="23">
        <v>70</v>
      </c>
      <c r="D15" s="29" t="s">
        <v>13</v>
      </c>
      <c r="E15" s="29">
        <v>5.5</v>
      </c>
      <c r="F15" s="29">
        <v>3.9</v>
      </c>
      <c r="G15" s="29">
        <v>1.7</v>
      </c>
      <c r="H15" s="29">
        <v>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x14ac:dyDescent="0.25">
      <c r="A16" s="4"/>
      <c r="B16" s="4"/>
      <c r="C16" s="23">
        <v>80</v>
      </c>
      <c r="D16" s="29" t="s">
        <v>11</v>
      </c>
      <c r="E16" s="29">
        <v>5.9</v>
      </c>
      <c r="F16" s="29">
        <v>4.5999999999999996</v>
      </c>
      <c r="G16" s="29">
        <v>1.8</v>
      </c>
      <c r="H16" s="29">
        <v>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8" x14ac:dyDescent="0.25">
      <c r="A17" s="4"/>
      <c r="B17" s="4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8" x14ac:dyDescent="0.25">
      <c r="A18" s="4"/>
      <c r="B18" s="4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8" x14ac:dyDescent="0.25">
      <c r="A19" s="4"/>
      <c r="B19" s="70" t="s">
        <v>19</v>
      </c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0" t="s">
        <v>20</v>
      </c>
      <c r="Q19" s="4"/>
      <c r="R19" s="4"/>
      <c r="S19" s="4"/>
      <c r="T19" s="4"/>
      <c r="U19" s="4"/>
      <c r="V19" s="4"/>
      <c r="W19" s="4"/>
      <c r="X19" s="4"/>
      <c r="Y19" s="4"/>
    </row>
    <row r="20" spans="1:28" s="2" customFormat="1" ht="18" x14ac:dyDescent="0.35">
      <c r="A20" s="7"/>
      <c r="B20" s="69" t="s">
        <v>22</v>
      </c>
      <c r="C20" s="68" t="s">
        <v>16</v>
      </c>
      <c r="D20" s="50" t="s">
        <v>18</v>
      </c>
      <c r="E20" s="64"/>
      <c r="F20" s="65"/>
      <c r="G20" s="48" t="s">
        <v>5</v>
      </c>
      <c r="H20" s="74"/>
      <c r="I20" s="53" t="s">
        <v>15</v>
      </c>
      <c r="J20" s="50"/>
      <c r="K20" s="50"/>
      <c r="L20" s="54"/>
      <c r="M20" s="73" t="s">
        <v>0</v>
      </c>
      <c r="N20" s="48"/>
      <c r="O20" s="74"/>
      <c r="P20" s="42" t="s">
        <v>23</v>
      </c>
      <c r="Q20" s="43"/>
      <c r="R20" s="43"/>
      <c r="S20" s="44"/>
      <c r="T20" s="32" t="s">
        <v>25</v>
      </c>
      <c r="U20" s="31"/>
      <c r="V20" s="31"/>
      <c r="W20" s="33"/>
      <c r="X20" s="7"/>
      <c r="Y20" s="4"/>
      <c r="Z20"/>
      <c r="AA20"/>
      <c r="AB20"/>
    </row>
    <row r="21" spans="1:28" s="1" customFormat="1" x14ac:dyDescent="0.25">
      <c r="A21" s="6"/>
      <c r="B21" s="57"/>
      <c r="C21" s="57"/>
      <c r="D21" s="66" t="s">
        <v>1</v>
      </c>
      <c r="E21" s="66" t="s">
        <v>2</v>
      </c>
      <c r="F21" s="67" t="s">
        <v>3</v>
      </c>
      <c r="G21" s="49" t="s">
        <v>2</v>
      </c>
      <c r="H21" s="76" t="s">
        <v>3</v>
      </c>
      <c r="I21" s="55" t="s">
        <v>1</v>
      </c>
      <c r="J21" s="51" t="s">
        <v>2</v>
      </c>
      <c r="K21" s="51" t="s">
        <v>3</v>
      </c>
      <c r="L21" s="56" t="s">
        <v>6</v>
      </c>
      <c r="M21" s="75" t="s">
        <v>1</v>
      </c>
      <c r="N21" s="49" t="s">
        <v>2</v>
      </c>
      <c r="O21" s="76" t="s">
        <v>3</v>
      </c>
      <c r="P21" s="45" t="s">
        <v>1</v>
      </c>
      <c r="Q21" s="46" t="s">
        <v>2</v>
      </c>
      <c r="R21" s="46" t="s">
        <v>3</v>
      </c>
      <c r="S21" s="47" t="s">
        <v>6</v>
      </c>
      <c r="T21" s="35" t="s">
        <v>7</v>
      </c>
      <c r="U21" s="34" t="s">
        <v>8</v>
      </c>
      <c r="V21" s="34" t="s">
        <v>9</v>
      </c>
      <c r="W21" s="36" t="s">
        <v>10</v>
      </c>
      <c r="X21" s="6"/>
      <c r="Y21" s="4"/>
      <c r="Z21"/>
      <c r="AA21"/>
      <c r="AB21"/>
    </row>
    <row r="22" spans="1:28" x14ac:dyDescent="0.25">
      <c r="A22" s="4"/>
      <c r="B22" s="79" t="s">
        <v>21</v>
      </c>
      <c r="C22" s="58">
        <v>90</v>
      </c>
      <c r="D22" s="17">
        <v>1000</v>
      </c>
      <c r="E22" s="18">
        <v>50</v>
      </c>
      <c r="F22" s="19">
        <v>50</v>
      </c>
      <c r="G22" s="60">
        <f>E22/SUM(D22:F22)</f>
        <v>4.5454545454545456E-2</v>
      </c>
      <c r="H22" s="61">
        <f>F22/SUM(D22:F22)</f>
        <v>4.5454545454545456E-2</v>
      </c>
      <c r="I22" s="17">
        <v>91.5</v>
      </c>
      <c r="J22" s="18">
        <v>86</v>
      </c>
      <c r="K22" s="18">
        <v>82</v>
      </c>
      <c r="L22" s="77">
        <f>(1-G22-H22)*I22+G22*J22+H22*K22</f>
        <v>90.818181818181827</v>
      </c>
      <c r="M22" s="71">
        <f t="shared" ref="M22:O28" si="0">VLOOKUP($C22,$C$4:$F$9,D$2,0)</f>
        <v>0.641957</v>
      </c>
      <c r="N22" s="60">
        <f t="shared" si="0"/>
        <v>0.873</v>
      </c>
      <c r="O22" s="61">
        <f t="shared" si="0"/>
        <v>0.89600000000000002</v>
      </c>
      <c r="P22" s="37">
        <f t="shared" ref="P22:P28" si="1">IF(I22&gt;=(C22-10),M22*I22+(1-M22)*(C22-10),C22-10)</f>
        <v>87.382505500000008</v>
      </c>
      <c r="Q22" s="8">
        <f t="shared" ref="Q22:Q28" si="2">IF(C22&gt;=90,N22*J22+(1-N22)*(72.5),IF(J22&gt;=(C22-10),N22*J22+(1-N22)*(C22-10),C22-10))</f>
        <v>84.285499999999999</v>
      </c>
      <c r="R22" s="8">
        <f t="shared" ref="R22:R28" si="3">IF(C22&gt;=90,O22*K22+(1-O22)*(72.5),IF(K22&gt;=(C22-10),O22*K22+(1-O22)*(C22-10),C22-10))</f>
        <v>81.012</v>
      </c>
      <c r="S22" s="38">
        <f>(1-G22-H22)*P22+G22*Q22+H22*R22</f>
        <v>86.952164090909108</v>
      </c>
      <c r="T22" s="9">
        <f t="shared" ref="T22:W28" si="4">($S22/$L22)^VLOOKUP($C22,$C$14:$H$16,E$12,1)</f>
        <v>0.77363265728717479</v>
      </c>
      <c r="U22" s="10">
        <f t="shared" si="4"/>
        <v>0.81864370070746662</v>
      </c>
      <c r="V22" s="10">
        <f t="shared" si="4"/>
        <v>0.92468468782812063</v>
      </c>
      <c r="W22" s="11">
        <f t="shared" si="4"/>
        <v>0.95743123623623627</v>
      </c>
      <c r="X22" s="4"/>
      <c r="Y22" s="4"/>
    </row>
    <row r="23" spans="1:28" x14ac:dyDescent="0.25">
      <c r="A23" s="4"/>
      <c r="B23" s="17"/>
      <c r="C23" s="58"/>
      <c r="D23" s="17"/>
      <c r="E23" s="18"/>
      <c r="F23" s="19"/>
      <c r="G23" s="60" t="e">
        <f>E23/SUM(D23:F23)</f>
        <v>#DIV/0!</v>
      </c>
      <c r="H23" s="61" t="e">
        <f>F23/SUM(D23:F23)</f>
        <v>#DIV/0!</v>
      </c>
      <c r="I23" s="17"/>
      <c r="J23" s="18"/>
      <c r="K23" s="18"/>
      <c r="L23" s="77" t="e">
        <f t="shared" ref="L23:L24" si="5">(1-G23-H23)*I23+G23*J23+H23*K23</f>
        <v>#DIV/0!</v>
      </c>
      <c r="M23" s="71" t="e">
        <f t="shared" si="0"/>
        <v>#N/A</v>
      </c>
      <c r="N23" s="60" t="e">
        <f t="shared" si="0"/>
        <v>#N/A</v>
      </c>
      <c r="O23" s="61" t="e">
        <f t="shared" si="0"/>
        <v>#N/A</v>
      </c>
      <c r="P23" s="37" t="e">
        <f t="shared" si="1"/>
        <v>#N/A</v>
      </c>
      <c r="Q23" s="8" t="e">
        <f t="shared" si="2"/>
        <v>#N/A</v>
      </c>
      <c r="R23" s="8" t="e">
        <f t="shared" si="3"/>
        <v>#N/A</v>
      </c>
      <c r="S23" s="38" t="e">
        <f t="shared" ref="S23:S24" si="6">(1-G23-H23)*P23+G23*Q23+H23*R23</f>
        <v>#DIV/0!</v>
      </c>
      <c r="T23" s="9" t="e">
        <f t="shared" si="4"/>
        <v>#DIV/0!</v>
      </c>
      <c r="U23" s="10" t="e">
        <f t="shared" si="4"/>
        <v>#DIV/0!</v>
      </c>
      <c r="V23" s="10" t="e">
        <f t="shared" si="4"/>
        <v>#DIV/0!</v>
      </c>
      <c r="W23" s="11" t="e">
        <f t="shared" si="4"/>
        <v>#DIV/0!</v>
      </c>
      <c r="X23" s="4"/>
      <c r="Y23" s="4"/>
    </row>
    <row r="24" spans="1:28" x14ac:dyDescent="0.25">
      <c r="A24" s="4"/>
      <c r="B24" s="17"/>
      <c r="C24" s="58"/>
      <c r="D24" s="17"/>
      <c r="E24" s="18"/>
      <c r="F24" s="19"/>
      <c r="G24" s="60" t="e">
        <f>E24/SUM(D24:F24)</f>
        <v>#DIV/0!</v>
      </c>
      <c r="H24" s="61" t="e">
        <f>F24/SUM(D24:F24)</f>
        <v>#DIV/0!</v>
      </c>
      <c r="I24" s="17"/>
      <c r="J24" s="18"/>
      <c r="K24" s="18"/>
      <c r="L24" s="77" t="e">
        <f t="shared" si="5"/>
        <v>#DIV/0!</v>
      </c>
      <c r="M24" s="71" t="e">
        <f t="shared" si="0"/>
        <v>#N/A</v>
      </c>
      <c r="N24" s="60" t="e">
        <f t="shared" si="0"/>
        <v>#N/A</v>
      </c>
      <c r="O24" s="61" t="e">
        <f t="shared" si="0"/>
        <v>#N/A</v>
      </c>
      <c r="P24" s="37" t="e">
        <f t="shared" si="1"/>
        <v>#N/A</v>
      </c>
      <c r="Q24" s="8" t="e">
        <f t="shared" si="2"/>
        <v>#N/A</v>
      </c>
      <c r="R24" s="8" t="e">
        <f t="shared" si="3"/>
        <v>#N/A</v>
      </c>
      <c r="S24" s="38" t="e">
        <f t="shared" si="6"/>
        <v>#DIV/0!</v>
      </c>
      <c r="T24" s="9" t="e">
        <f t="shared" si="4"/>
        <v>#DIV/0!</v>
      </c>
      <c r="U24" s="10" t="e">
        <f t="shared" si="4"/>
        <v>#DIV/0!</v>
      </c>
      <c r="V24" s="10" t="e">
        <f t="shared" si="4"/>
        <v>#DIV/0!</v>
      </c>
      <c r="W24" s="11" t="e">
        <f t="shared" si="4"/>
        <v>#DIV/0!</v>
      </c>
      <c r="X24" s="4"/>
      <c r="Y24" s="4"/>
    </row>
    <row r="25" spans="1:28" x14ac:dyDescent="0.25">
      <c r="A25" s="4"/>
      <c r="B25" s="17"/>
      <c r="C25" s="58"/>
      <c r="D25" s="17"/>
      <c r="E25" s="18"/>
      <c r="F25" s="19"/>
      <c r="G25" s="60" t="e">
        <f t="shared" ref="G25:G28" si="7">E25/SUM(D25:F25)</f>
        <v>#DIV/0!</v>
      </c>
      <c r="H25" s="61" t="e">
        <f t="shared" ref="H25:H28" si="8">F25/SUM(D25:F25)</f>
        <v>#DIV/0!</v>
      </c>
      <c r="I25" s="17"/>
      <c r="J25" s="18"/>
      <c r="K25" s="18"/>
      <c r="L25" s="77" t="e">
        <f t="shared" ref="L25:L28" si="9">(1-G25-H25)*I25+G25*J25+H25*K25</f>
        <v>#DIV/0!</v>
      </c>
      <c r="M25" s="71" t="e">
        <f t="shared" si="0"/>
        <v>#N/A</v>
      </c>
      <c r="N25" s="60" t="e">
        <f t="shared" si="0"/>
        <v>#N/A</v>
      </c>
      <c r="O25" s="61" t="e">
        <f t="shared" si="0"/>
        <v>#N/A</v>
      </c>
      <c r="P25" s="39" t="e">
        <f t="shared" si="1"/>
        <v>#N/A</v>
      </c>
      <c r="Q25" s="12" t="e">
        <f t="shared" si="2"/>
        <v>#N/A</v>
      </c>
      <c r="R25" s="12" t="e">
        <f t="shared" si="3"/>
        <v>#N/A</v>
      </c>
      <c r="S25" s="38" t="e">
        <f t="shared" ref="S25:S28" si="10">(1-G25-H25)*P25+G25*Q25+H25*R25</f>
        <v>#DIV/0!</v>
      </c>
      <c r="T25" s="9" t="e">
        <f t="shared" si="4"/>
        <v>#DIV/0!</v>
      </c>
      <c r="U25" s="10" t="e">
        <f t="shared" si="4"/>
        <v>#DIV/0!</v>
      </c>
      <c r="V25" s="10" t="e">
        <f t="shared" si="4"/>
        <v>#DIV/0!</v>
      </c>
      <c r="W25" s="11" t="e">
        <f t="shared" si="4"/>
        <v>#DIV/0!</v>
      </c>
      <c r="X25" s="4"/>
      <c r="Y25" s="4"/>
    </row>
    <row r="26" spans="1:28" x14ac:dyDescent="0.25">
      <c r="A26" s="4"/>
      <c r="B26" s="17"/>
      <c r="C26" s="58"/>
      <c r="D26" s="17"/>
      <c r="E26" s="18"/>
      <c r="F26" s="19"/>
      <c r="G26" s="60" t="e">
        <f t="shared" si="7"/>
        <v>#DIV/0!</v>
      </c>
      <c r="H26" s="61" t="e">
        <f t="shared" si="8"/>
        <v>#DIV/0!</v>
      </c>
      <c r="I26" s="17"/>
      <c r="J26" s="18"/>
      <c r="K26" s="18"/>
      <c r="L26" s="77" t="e">
        <f t="shared" si="9"/>
        <v>#DIV/0!</v>
      </c>
      <c r="M26" s="71" t="e">
        <f t="shared" si="0"/>
        <v>#N/A</v>
      </c>
      <c r="N26" s="60" t="e">
        <f t="shared" si="0"/>
        <v>#N/A</v>
      </c>
      <c r="O26" s="61" t="e">
        <f t="shared" si="0"/>
        <v>#N/A</v>
      </c>
      <c r="P26" s="39" t="e">
        <f t="shared" si="1"/>
        <v>#N/A</v>
      </c>
      <c r="Q26" s="12" t="e">
        <f t="shared" si="2"/>
        <v>#N/A</v>
      </c>
      <c r="R26" s="12" t="e">
        <f t="shared" si="3"/>
        <v>#N/A</v>
      </c>
      <c r="S26" s="38" t="e">
        <f t="shared" si="10"/>
        <v>#DIV/0!</v>
      </c>
      <c r="T26" s="9" t="e">
        <f t="shared" si="4"/>
        <v>#DIV/0!</v>
      </c>
      <c r="U26" s="10" t="e">
        <f t="shared" si="4"/>
        <v>#DIV/0!</v>
      </c>
      <c r="V26" s="10" t="e">
        <f t="shared" si="4"/>
        <v>#DIV/0!</v>
      </c>
      <c r="W26" s="11" t="e">
        <f t="shared" si="4"/>
        <v>#DIV/0!</v>
      </c>
      <c r="X26" s="4"/>
      <c r="Y26" s="4"/>
    </row>
    <row r="27" spans="1:28" x14ac:dyDescent="0.25">
      <c r="A27" s="4"/>
      <c r="B27" s="17"/>
      <c r="C27" s="58"/>
      <c r="D27" s="17"/>
      <c r="E27" s="18"/>
      <c r="F27" s="19"/>
      <c r="G27" s="60" t="e">
        <f t="shared" si="7"/>
        <v>#DIV/0!</v>
      </c>
      <c r="H27" s="61" t="e">
        <f t="shared" si="8"/>
        <v>#DIV/0!</v>
      </c>
      <c r="I27" s="17"/>
      <c r="J27" s="18"/>
      <c r="K27" s="18"/>
      <c r="L27" s="77" t="e">
        <f t="shared" si="9"/>
        <v>#DIV/0!</v>
      </c>
      <c r="M27" s="71" t="e">
        <f t="shared" si="0"/>
        <v>#N/A</v>
      </c>
      <c r="N27" s="60" t="e">
        <f t="shared" si="0"/>
        <v>#N/A</v>
      </c>
      <c r="O27" s="61" t="e">
        <f t="shared" si="0"/>
        <v>#N/A</v>
      </c>
      <c r="P27" s="39" t="e">
        <f t="shared" si="1"/>
        <v>#N/A</v>
      </c>
      <c r="Q27" s="12" t="e">
        <f t="shared" si="2"/>
        <v>#N/A</v>
      </c>
      <c r="R27" s="12" t="e">
        <f t="shared" si="3"/>
        <v>#N/A</v>
      </c>
      <c r="S27" s="38" t="e">
        <f t="shared" si="10"/>
        <v>#DIV/0!</v>
      </c>
      <c r="T27" s="9" t="e">
        <f t="shared" si="4"/>
        <v>#DIV/0!</v>
      </c>
      <c r="U27" s="10" t="e">
        <f t="shared" si="4"/>
        <v>#DIV/0!</v>
      </c>
      <c r="V27" s="10" t="e">
        <f t="shared" si="4"/>
        <v>#DIV/0!</v>
      </c>
      <c r="W27" s="11" t="e">
        <f t="shared" si="4"/>
        <v>#DIV/0!</v>
      </c>
      <c r="X27" s="4"/>
      <c r="Y27" s="4"/>
    </row>
    <row r="28" spans="1:28" x14ac:dyDescent="0.25">
      <c r="A28" s="4"/>
      <c r="B28" s="20"/>
      <c r="C28" s="59"/>
      <c r="D28" s="20"/>
      <c r="E28" s="21"/>
      <c r="F28" s="22"/>
      <c r="G28" s="62" t="e">
        <f t="shared" si="7"/>
        <v>#DIV/0!</v>
      </c>
      <c r="H28" s="63" t="e">
        <f t="shared" si="8"/>
        <v>#DIV/0!</v>
      </c>
      <c r="I28" s="20"/>
      <c r="J28" s="21"/>
      <c r="K28" s="21"/>
      <c r="L28" s="78" t="e">
        <f t="shared" si="9"/>
        <v>#DIV/0!</v>
      </c>
      <c r="M28" s="72" t="e">
        <f t="shared" si="0"/>
        <v>#N/A</v>
      </c>
      <c r="N28" s="62" t="e">
        <f t="shared" si="0"/>
        <v>#N/A</v>
      </c>
      <c r="O28" s="63" t="e">
        <f t="shared" si="0"/>
        <v>#N/A</v>
      </c>
      <c r="P28" s="40" t="e">
        <f t="shared" si="1"/>
        <v>#N/A</v>
      </c>
      <c r="Q28" s="13" t="e">
        <f t="shared" si="2"/>
        <v>#N/A</v>
      </c>
      <c r="R28" s="13" t="e">
        <f t="shared" si="3"/>
        <v>#N/A</v>
      </c>
      <c r="S28" s="41" t="e">
        <f t="shared" si="10"/>
        <v>#DIV/0!</v>
      </c>
      <c r="T28" s="14" t="e">
        <f t="shared" si="4"/>
        <v>#DIV/0!</v>
      </c>
      <c r="U28" s="15" t="e">
        <f t="shared" si="4"/>
        <v>#DIV/0!</v>
      </c>
      <c r="V28" s="15" t="e">
        <f t="shared" si="4"/>
        <v>#DIV/0!</v>
      </c>
      <c r="W28" s="16" t="e">
        <f t="shared" si="4"/>
        <v>#DIV/0!</v>
      </c>
      <c r="X28" s="4"/>
      <c r="Y28" s="4"/>
    </row>
    <row r="29" spans="1:28" ht="15" customHeight="1" x14ac:dyDescent="0.25">
      <c r="A29" s="4"/>
      <c r="B29" s="84" t="s">
        <v>27</v>
      </c>
      <c r="C29" s="80"/>
      <c r="D29" s="80"/>
      <c r="E29" s="80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4" t="s">
        <v>24</v>
      </c>
      <c r="Q29" s="84"/>
      <c r="R29" s="84"/>
      <c r="S29" s="84"/>
      <c r="T29" s="84" t="s">
        <v>26</v>
      </c>
      <c r="U29" s="84"/>
      <c r="V29" s="84"/>
      <c r="W29" s="84"/>
      <c r="X29" s="4"/>
      <c r="Y29" s="4"/>
    </row>
    <row r="30" spans="1:28" ht="75.75" customHeight="1" x14ac:dyDescent="0.25">
      <c r="A30" s="4"/>
      <c r="B30" s="85"/>
      <c r="C30" s="82"/>
      <c r="D30" s="82"/>
      <c r="E30" s="82"/>
      <c r="F30" s="81"/>
      <c r="G30" s="81"/>
      <c r="H30" s="81"/>
      <c r="I30" s="81"/>
      <c r="J30" s="81"/>
      <c r="K30" s="81"/>
      <c r="L30" s="81"/>
      <c r="M30" s="83"/>
      <c r="N30" s="83"/>
      <c r="O30" s="83"/>
      <c r="P30" s="85"/>
      <c r="Q30" s="85"/>
      <c r="R30" s="85"/>
      <c r="S30" s="85"/>
      <c r="T30" s="85"/>
      <c r="U30" s="85"/>
      <c r="V30" s="85"/>
      <c r="W30" s="85"/>
      <c r="X30" s="4"/>
      <c r="Y30" s="4"/>
    </row>
    <row r="31" spans="1:28" x14ac:dyDescent="0.25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8" x14ac:dyDescent="0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x14ac:dyDescent="0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</sheetData>
  <mergeCells count="3">
    <mergeCell ref="P29:S30"/>
    <mergeCell ref="T29:W30"/>
    <mergeCell ref="B29:B30"/>
  </mergeCells>
  <pageMargins left="0.25" right="0.25" top="0.75" bottom="0.75" header="0.3" footer="0.3"/>
  <pageSetup paperSize="9"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ppladdat arbetsrumsdokument" ma:contentTypeID="0x0101002EE44F411E754ABAB6EB27FC7D8442BF00FBDC29B7F7B140FA848AB6ABEF7636D90088C35570B70A0B4A8D5D5D5E9F65B38C" ma:contentTypeVersion="11" ma:contentTypeDescription="Skapa ett nytt dokument." ma:contentTypeScope="" ma:versionID="c5b2ec66a8d83ad807ccf6db3229600c">
  <xsd:schema xmlns:xsd="http://www.w3.org/2001/XMLSchema" xmlns:xs="http://www.w3.org/2001/XMLSchema" xmlns:p="http://schemas.microsoft.com/office/2006/metadata/properties" xmlns:ns1="Trafikverket" xmlns:ns3="36ad2b8f-2181-4457-9253-31459ed4b018" xmlns:ns4="ad670fc7-2d24-4b61-b60b-81aa1078eaba" targetNamespace="http://schemas.microsoft.com/office/2006/metadata/properties" ma:root="true" ma:fieldsID="2b6fdf0bf952fd6aa58aab63687a8f38" ns1:_="" ns3:_="" ns4:_="">
    <xsd:import namespace="Trafikverket"/>
    <xsd:import namespace="36ad2b8f-2181-4457-9253-31459ed4b018"/>
    <xsd:import namespace="ad670fc7-2d24-4b61-b60b-81aa1078eaba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TRVversionNY" minOccurs="0"/>
                <xsd:element ref="ns1:TrvDocumentTemplateId" minOccurs="0"/>
                <xsd:element ref="ns1:TrvDocumentTemplateVersion" minOccurs="0"/>
                <xsd:element ref="ns3:TrvUploadedDocumentTypeTaxHTField0" minOccurs="0"/>
                <xsd:element ref="ns3:TaxCatchAll" minOccurs="0"/>
                <xsd:element ref="ns3:TaxCatchAllLabel" minOccurs="0"/>
                <xsd:element ref="ns3:TrvConfidentialityLevelTaxHTField0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d2b8f-2181-4457-9253-31459ed4b018" elementFormDefault="qualified">
    <xsd:import namespace="http://schemas.microsoft.com/office/2006/documentManagement/types"/>
    <xsd:import namespace="http://schemas.microsoft.com/office/infopath/2007/PartnerControls"/>
    <xsd:element name="TrvUploadedDocumentTypeTaxHTField0" ma:index="13" ma:taxonomy="true" ma:internalName="TrvUploadedDocumentTypeTaxHTField0" ma:taxonomyFieldName="TrvUploadedDocumentType" ma:displayName="Dokumenttyp för uppladdade dokument" ma:readOnly="false" ma:default="149;#UPPLADDAT DOKUMENT|7c5b34d8-57da-44ed-9451-2f10a78af863" ma:fieldId="{eb96df49-af7b-4885-ae87-85b965eb0ad2}" ma:sspId="56b52474-2a4b-42ac-ac16-0a67cba4e670" ma:termSetId="152f56a5-fdb2-4180-8a6e-79ef00400bc3" ma:anchorId="238613c4-8162-47c5-b0c8-3db178651ae8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89d0a56-51c6-4062-bcef-f5e7a34ed71c}" ma:internalName="TaxCatchAll" ma:readOnly="false" ma:showField="CatchAllData" ma:web="36ad2b8f-2181-4457-9253-31459ed4b0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289d0a56-51c6-4062-bcef-f5e7a34ed71c}" ma:internalName="TaxCatchAllLabel" ma:readOnly="false" ma:showField="CatchAllDataLabel" ma:web="36ad2b8f-2181-4457-9253-31459ed4b0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vConfidentialityLevelTaxHTField0" ma:index="17" ma:taxonomy="true" ma:internalName="TrvConfidentialityLevelTaxHTField0" ma:taxonomyFieldName="TrvConfidentialityLevel" ma:displayName="Konfidentialitetsnivå" ma:readOnly="false" ma:default="159;#2 Intern|13d1762d-2ea9-450d-b05e-1ff9ba31b2a4" ma:fieldId="{a84a37ca-5c43-43e3-a37a-c23c41d1607d}" ma:sspId="56b52474-2a4b-42ac-ac16-0a67cba4e670" ma:termSetId="4d666f29-dc73-4030-952a-63de8896f3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670fc7-2d24-4b61-b60b-81aa1078eab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6ad2b8f-2181-4457-9253-31459ed4b018">
      <Value>149</Value>
      <Value>159</Value>
    </TaxCatchAll>
    <Dokumentdatum_x0020_NY xmlns="Trafikverket">2024-02-26T23:00:00+00:00</Dokumentdatum_x0020_NY>
    <Skapat_x0020_av_x0020_NY xmlns="Trafikverket">Emma Lindvall</Skapat_x0020_av_x0020_NY>
    <TrvUploadedDocumentTypeTaxHTField0 xmlns="36ad2b8f-2181-4457-9253-31459ed4b018">
      <Terms xmlns="http://schemas.microsoft.com/office/infopath/2007/PartnerControls">
        <TermInfo xmlns="http://schemas.microsoft.com/office/infopath/2007/PartnerControls">
          <TermName xmlns="http://schemas.microsoft.com/office/infopath/2007/PartnerControls">UPPLADDAT DOKUMENT</TermName>
          <TermId xmlns="http://schemas.microsoft.com/office/infopath/2007/PartnerControls">7c5b34d8-57da-44ed-9451-2f10a78af863</TermId>
        </TermInfo>
      </Terms>
    </TrvUploadedDocumentTypeTaxHTField0>
    <TrvConfidentialityLevelTaxHTField0 xmlns="36ad2b8f-2181-4457-9253-31459ed4b01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Intern</TermName>
          <TermId xmlns="http://schemas.microsoft.com/office/infopath/2007/PartnerControls">13d1762d-2ea9-450d-b05e-1ff9ba31b2a4</TermId>
        </TermInfo>
      </Terms>
    </TrvConfidentialityLevelTaxHTField0>
    <TaxCatchAllLabel xmlns="36ad2b8f-2181-4457-9253-31459ed4b018"/>
    <TRVversionNY xmlns="Trafikverket">0.1</TRVversionNY>
  </documentManagement>
</p:properties>
</file>

<file path=customXml/itemProps1.xml><?xml version="1.0" encoding="utf-8"?>
<ds:datastoreItem xmlns:ds="http://schemas.openxmlformats.org/officeDocument/2006/customXml" ds:itemID="{03D92F81-A24B-4E1A-A4FF-EBE25503B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36ad2b8f-2181-4457-9253-31459ed4b018"/>
    <ds:schemaRef ds:uri="ad670fc7-2d24-4b61-b60b-81aa1078ea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DA0663-EDA6-41C4-AABB-154E57D04266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3768EAA8-4E9D-4974-9C53-C61A7581734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04346F-B8BE-4A75-9CDF-77A9D9814787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ad670fc7-2d24-4b61-b60b-81aa1078eaba"/>
    <ds:schemaRef ds:uri="36ad2b8f-2181-4457-9253-31459ed4b018"/>
    <ds:schemaRef ds:uri="Trafikverket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ATK</vt:lpstr>
      <vt:lpstr>ATK!Utskriftsområde</vt:lpstr>
    </vt:vector>
  </TitlesOfParts>
  <Company>Trafikverket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ber_stod_potensmodellen_240402</dc:title>
  <dc:creator>Niklas Alvaeus</dc:creator>
  <cp:lastModifiedBy>Lindvall Emma, PLee</cp:lastModifiedBy>
  <cp:lastPrinted>2017-06-26T09:05:25Z</cp:lastPrinted>
  <dcterms:created xsi:type="dcterms:W3CDTF">2015-06-09T15:51:15Z</dcterms:created>
  <dcterms:modified xsi:type="dcterms:W3CDTF">2024-02-27T08:40:07Z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0x0101002EE44F411E754ABAB6EB27FC7D8442BF00FBDC29B7F7B140FA848AB6ABEF7636D90088C35570B70A0B4A8D5D5D5E9F65B38C</vt:lpwstr>
  </property>
  <property fmtid="{D5CDD505-2E9C-101B-9397-08002B2CF9AE}" pid="3" name="TrvUploadedDocumentType">
    <vt:lpwstr>149;#UPPLADDAT DOKUMENT|7c5b34d8-57da-44ed-9451-2f10a78af863</vt:lpwstr>
  </property>
  <property fmtid="{D5CDD505-2E9C-101B-9397-08002B2CF9AE}" pid="4" name="TrvConfidentialityLevel">
    <vt:lpwstr>159;#2 Intern|13d1762d-2ea9-450d-b05e-1ff9ba31b2a4</vt:lpwstr>
  </property>
</Properties>
</file>