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arbetsrum.trafikverket.local/webbplatser/ws57/inv/port/Delade dokument/Styrande_dokument/"/>
    </mc:Choice>
  </mc:AlternateContent>
  <bookViews>
    <workbookView xWindow="0" yWindow="180" windowWidth="15600" windowHeight="6975" activeTab="1"/>
  </bookViews>
  <sheets>
    <sheet name="Instruktion och beskrivning" sheetId="14" r:id="rId1"/>
    <sheet name="1-Relevans" sheetId="8" r:id="rId2"/>
    <sheet name="2-Effektivitet" sheetId="9" r:id="rId3"/>
    <sheet name="3-Kvalite" sheetId="10" r:id="rId4"/>
    <sheet name="4-Nyttogörande" sheetId="11" r:id="rId5"/>
    <sheet name="Summering av resultat" sheetId="5" r:id="rId6"/>
    <sheet name="Projektets nuvarande uppfyllnad" sheetId="13" r:id="rId7"/>
    <sheet name="Bakgrundsinformation" sheetId="4" state="hidden"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13" l="1"/>
  <c r="O19" i="5" s="1"/>
  <c r="N19" i="5" s="1"/>
  <c r="O21" i="13"/>
  <c r="O18" i="5" s="1"/>
  <c r="O20" i="13"/>
  <c r="O17" i="5" s="1"/>
  <c r="N17" i="5" s="1"/>
  <c r="O18" i="13"/>
  <c r="O15" i="5" s="1"/>
  <c r="N15" i="5" s="1"/>
  <c r="O17" i="13"/>
  <c r="O14" i="5" s="1"/>
  <c r="N14" i="5" s="1"/>
  <c r="O8" i="13"/>
  <c r="O7" i="13"/>
  <c r="O4" i="5" s="1"/>
  <c r="N4" i="5" s="1"/>
  <c r="O13" i="13"/>
  <c r="O10" i="5" s="1"/>
  <c r="N10" i="5" s="1"/>
  <c r="O11" i="13"/>
  <c r="O8" i="5" s="1"/>
  <c r="O12" i="13"/>
  <c r="O9" i="5" s="1"/>
  <c r="N9" i="5" s="1"/>
  <c r="O15" i="13"/>
  <c r="O12" i="5" s="1"/>
  <c r="O11" i="5"/>
  <c r="O13" i="5"/>
  <c r="N13" i="5" s="1"/>
  <c r="O16" i="5"/>
  <c r="O9" i="13"/>
  <c r="O6" i="5" s="1"/>
  <c r="N6" i="5" s="1"/>
  <c r="O7" i="5" l="1"/>
  <c r="O3" i="5"/>
  <c r="N11" i="5"/>
  <c r="O5" i="5"/>
  <c r="N5" i="5" s="1"/>
  <c r="N18" i="5"/>
  <c r="N16" i="5"/>
  <c r="N8" i="5"/>
  <c r="N7" i="5"/>
  <c r="N12" i="5"/>
  <c r="R7" i="5"/>
  <c r="R6" i="5"/>
  <c r="R5" i="5"/>
  <c r="R4" i="5"/>
  <c r="R3" i="5"/>
  <c r="Q5" i="11" l="1"/>
  <c r="Q6" i="11"/>
  <c r="Q4" i="11"/>
  <c r="Q5" i="10"/>
  <c r="Q6" i="10"/>
  <c r="Q7" i="10"/>
  <c r="Q4" i="10"/>
  <c r="Q4" i="9"/>
  <c r="Q6" i="9"/>
  <c r="Q5" i="9"/>
  <c r="Q5" i="8"/>
  <c r="Q6" i="8"/>
  <c r="Q4" i="8"/>
  <c r="U5" i="5" l="1"/>
  <c r="V5" i="5"/>
  <c r="U4" i="5"/>
  <c r="L17" i="5" s="1"/>
  <c r="V4" i="5"/>
  <c r="L4" i="5"/>
  <c r="V3" i="5"/>
  <c r="L10" i="5"/>
  <c r="U3" i="5"/>
  <c r="L19" i="5" s="1"/>
  <c r="L5" i="5"/>
  <c r="L13" i="5"/>
  <c r="L6" i="5"/>
  <c r="U6" i="5"/>
  <c r="L14" i="5" s="1"/>
  <c r="V6" i="5"/>
  <c r="M19" i="5" l="1"/>
  <c r="N22" i="13" s="1"/>
  <c r="M13" i="5"/>
  <c r="N16" i="13" s="1"/>
  <c r="M4" i="5"/>
  <c r="N7" i="13" s="1"/>
  <c r="C4" i="13" s="1"/>
  <c r="L8" i="5"/>
  <c r="M8" i="5" s="1"/>
  <c r="N11" i="13" s="1"/>
  <c r="L9" i="5"/>
  <c r="M9" i="5" s="1"/>
  <c r="N12" i="13" s="1"/>
  <c r="G14" i="13" s="1"/>
  <c r="L18" i="5"/>
  <c r="M18" i="5" s="1"/>
  <c r="N21" i="13" s="1"/>
  <c r="I14" i="13" s="1"/>
  <c r="M14" i="5"/>
  <c r="N17" i="13" s="1"/>
  <c r="J14" i="13" s="1"/>
  <c r="M17" i="5"/>
  <c r="N20" i="13" s="1"/>
  <c r="E10" i="13" s="1"/>
  <c r="M6" i="5"/>
  <c r="N9" i="13" s="1"/>
  <c r="L12" i="5"/>
  <c r="M12" i="5" s="1"/>
  <c r="M5" i="5"/>
  <c r="N8" i="13" s="1"/>
  <c r="H4" i="13" s="1"/>
  <c r="L15" i="5"/>
  <c r="M15" i="5" s="1"/>
  <c r="N18" i="13" s="1"/>
  <c r="K14" i="13" s="1"/>
  <c r="M10" i="5"/>
  <c r="N13" i="13" s="1"/>
  <c r="F10" i="13" s="1"/>
  <c r="E4" i="13" l="1"/>
  <c r="D4" i="13"/>
  <c r="D14" i="13"/>
  <c r="E14" i="13"/>
  <c r="N15" i="13"/>
  <c r="D8" i="13" s="1"/>
  <c r="M11" i="5"/>
  <c r="F14" i="13"/>
  <c r="F8" i="13"/>
  <c r="E8" i="13"/>
  <c r="C14" i="13"/>
  <c r="C8" i="13"/>
  <c r="F4" i="13"/>
  <c r="G4" i="13"/>
  <c r="C10" i="13"/>
  <c r="D10" i="13"/>
  <c r="L16" i="5"/>
  <c r="M3" i="5"/>
  <c r="L3" i="5"/>
  <c r="M16" i="5"/>
  <c r="N3" i="5"/>
  <c r="L11" i="5"/>
  <c r="L7" i="5"/>
  <c r="M7" i="5"/>
  <c r="H14" i="13" l="1"/>
</calcChain>
</file>

<file path=xl/sharedStrings.xml><?xml version="1.0" encoding="utf-8"?>
<sst xmlns="http://schemas.openxmlformats.org/spreadsheetml/2006/main" count="287" uniqueCount="208">
  <si>
    <t>Portföljsponsor</t>
  </si>
  <si>
    <t>Projektsponsor</t>
  </si>
  <si>
    <t>Projektledare</t>
  </si>
  <si>
    <t>Portföljledare</t>
  </si>
  <si>
    <t>Styrelseordförande</t>
  </si>
  <si>
    <t>Ansvarig roll</t>
  </si>
  <si>
    <t>Utvärderingsnivåer</t>
  </si>
  <si>
    <t>Respondentens roll</t>
  </si>
  <si>
    <t>Projektfas</t>
  </si>
  <si>
    <t>Typ av resultat</t>
  </si>
  <si>
    <t>Komplexitet</t>
  </si>
  <si>
    <t>Förstudie</t>
  </si>
  <si>
    <t>Hemhämtad anpassad eller framtagen lösning</t>
  </si>
  <si>
    <t>Verifierad och validerad lösning</t>
  </si>
  <si>
    <t>Förbered marknad</t>
  </si>
  <si>
    <t>Överlämnad och införd lösning</t>
  </si>
  <si>
    <t>Uppstart</t>
  </si>
  <si>
    <t>Pågående</t>
  </si>
  <si>
    <t>Slutskede</t>
  </si>
  <si>
    <t>Avslutat</t>
  </si>
  <si>
    <t>Handläggare</t>
  </si>
  <si>
    <t>Utförare</t>
  </si>
  <si>
    <t>Liten (1 - 3 personer)</t>
  </si>
  <si>
    <t>Medel (fler än 4 personer)</t>
  </si>
  <si>
    <t>Annan</t>
  </si>
  <si>
    <t>"Välj ett alternativ"</t>
  </si>
  <si>
    <t>Stor (flera intressenter och delprojekt)</t>
  </si>
  <si>
    <t>Kompetens</t>
  </si>
  <si>
    <t>Strategisk relevans</t>
  </si>
  <si>
    <t>Aktörsrelevnas</t>
  </si>
  <si>
    <t>Resultateffektivitet</t>
  </si>
  <si>
    <t>Processeffektivitet</t>
  </si>
  <si>
    <t>Kostnadseffektivitet</t>
  </si>
  <si>
    <t>Arbetsprocess</t>
  </si>
  <si>
    <t>Förutsättningar för kompetensuppbyggnad</t>
  </si>
  <si>
    <t>Mottagande</t>
  </si>
  <si>
    <t>Resultatspridning</t>
  </si>
  <si>
    <t>Förutsättningar för nyttorealisering</t>
  </si>
  <si>
    <t xml:space="preserve">Projektet har säkrat kompetens för att leverera sitt slutresultat
</t>
  </si>
  <si>
    <t xml:space="preserve">Projektet planerar för nödvändig kompetens per delresultat samt kompetensuppbyggnad av projektdeltagarna exempelvis via projektintern kunskapsspridning
</t>
  </si>
  <si>
    <t xml:space="preserve">Projektet har en definierad och beslutad mottagare
</t>
  </si>
  <si>
    <t xml:space="preserve">Mottagaren är aktivt involverad i projektets arbete exempelvis genom kvalitetsgranskning, styrning, planering och uppföljning
</t>
  </si>
  <si>
    <t>Projektet har säkrat att mottagande verksamhet har möjlighet att fatta beslut om mottagande så att omhändertagande av projektets resultat kan planeras för i mottagande verksamhets verksamhetsplanering</t>
  </si>
  <si>
    <t xml:space="preserve">Resultatspridning är planerad för slutresultatet
</t>
  </si>
  <si>
    <t xml:space="preserve">Resultatspridning är planerad tillsammans med mottagaren och följs upp för delresultat och slutresultat
</t>
  </si>
  <si>
    <t xml:space="preserve">Projektets resultat är strategiskt viktigt för mottagaren och påverkar centrala verksamhetsmål
</t>
  </si>
  <si>
    <t xml:space="preserve">Projektets mottagare har en plan för hur och när projektets resultat ska påverka utpekade verksamhetsmål
</t>
  </si>
  <si>
    <t xml:space="preserve">Projektets mottagare har planerat för när och hur effekter av projektets resultat i verksamheten ska nyttogöras i transportsystemet
</t>
  </si>
  <si>
    <t>Huvudområde</t>
  </si>
  <si>
    <t>Delområde</t>
  </si>
  <si>
    <t>Nivå 1</t>
  </si>
  <si>
    <t>Nivå 2</t>
  </si>
  <si>
    <t>Nivå 3</t>
  </si>
  <si>
    <t>Nivå 4</t>
  </si>
  <si>
    <t>Vald ambitionsnivå</t>
  </si>
  <si>
    <t>Verksamhets-relevans</t>
  </si>
  <si>
    <t>Välj nivå</t>
  </si>
  <si>
    <t>Motivering/ kommentar</t>
  </si>
  <si>
    <t>Amition</t>
  </si>
  <si>
    <t>1 Relevans</t>
  </si>
  <si>
    <t>2 Effektivitet</t>
  </si>
  <si>
    <t xml:space="preserve">Projektet har definierat sitt slutresultat
</t>
  </si>
  <si>
    <t xml:space="preserve">Avvikelser mot total budget och leveranstid av slutresultat rapporteras till och hanteras i FOI processen </t>
  </si>
  <si>
    <t>Projektet återför kontinuerligt lärdommar kring effektivt projektutförande i FOI-processen exempelvis via förbättringsförslag till Funktionellt ansvarig för FOI verksamheten</t>
  </si>
  <si>
    <t xml:space="preserve">Projektet har planerat för hur slutresultatet ska byggas upp av delresultat
</t>
  </si>
  <si>
    <t>3 Kvalitet i resultat</t>
  </si>
  <si>
    <t>4 Nyttogörande</t>
  </si>
  <si>
    <t>Förutsättningar för kompetens-uppbyggnad</t>
  </si>
  <si>
    <t>Nedanstående används endsast för att styra färgmarkeringen i Nivå 1-4</t>
  </si>
  <si>
    <t>Verksamhetsrelevans</t>
  </si>
  <si>
    <t>Förklaring</t>
  </si>
  <si>
    <t>Summa Relevans:</t>
  </si>
  <si>
    <t>Summa Effektivitet:</t>
  </si>
  <si>
    <t>Summa Nyttogörande:</t>
  </si>
  <si>
    <t>Summa Kvalitet:</t>
  </si>
  <si>
    <t>Projektet planerar för långsiktig kompetensuppbyggnad utanför projektet genom samverkan med andra aktörer exempelvis universitet, mottagande verksamhetet, kompetensförsörjning och rekrytering</t>
  </si>
  <si>
    <t xml:space="preserve">Delresultaten är satta i sekvens och tidssatta. Avvikesler och beroenden hanteras kontinuerligt i projektet
</t>
  </si>
  <si>
    <t>Resultatspridning per delresultat är planerad och anpassad per målgrupp. Utfallet av spridningsaktiviteterna hos målgruppen följs upp kontinuerligt exempelvis för att identifiera goda exempel och ta in feedback</t>
  </si>
  <si>
    <t>Detaljerad summering</t>
  </si>
  <si>
    <t>Mottagande verksamhet har en plan för vilka mål projektets resultat ska påverka samt har säkrat involvering av utförare i transportsystemet exempelvis genom finansiering huvudsakligen utanför Trafikverket</t>
  </si>
  <si>
    <t>Beställande verksamhet har en plan för hur projektets resultat ska säkerställas genom exempelvis kompetensförsörjningsplan, beslutsprocess, kvalitetskriterier och verksamhetsmål</t>
  </si>
  <si>
    <t xml:space="preserve">Projektet använder sig av erfarenheter från planering och utfall ifrån tidigare delresultat som bas för löpande omplanering i projektet </t>
  </si>
  <si>
    <t>Projektet optimerar delresultat och kostnad tillsammas med mottagande verksamhet</t>
  </si>
  <si>
    <t>Projektet hanterar kostnad (plan/utfall) baserat på avvikelser mot färdigställande av delresultat</t>
  </si>
  <si>
    <t>Projektets budget baseras på färdigställande av delresultat och resultat</t>
  </si>
  <si>
    <t>Projektet har säkrat budget för genomförande av plan</t>
  </si>
  <si>
    <t>Avvikelser baserat på plan och utfall kring inriktning, delresultat och kostnad rapporteras och tas om hand i FOI processen exempelvis via rapportering till projektets sponsor. Åtgärder synkroniseras mellan projekt, portfölj och mottagare</t>
  </si>
  <si>
    <t>Projektet planerar för komptetensuppbyggnad hos mottagarna exempelvis genom kontinuerlig kunskapsdelning av delresultat och anpassad dokumentation för mottagaren</t>
  </si>
  <si>
    <t>Projektet samplanerar med mottagande verksamhet på aktivitetsnivå genom att exempelvis synkronisera slutleveranser med mottagande verksamhet och eller andra verksamhetsprojekt</t>
  </si>
  <si>
    <t>Projektets resultat är planerat att användas i mottagande verksamhet exempelvis i verksamhetsplanering</t>
  </si>
  <si>
    <t>1-2</t>
  </si>
  <si>
    <t>2-3</t>
  </si>
  <si>
    <t>3-4</t>
  </si>
  <si>
    <t>Kvalitetsstyrning av process</t>
  </si>
  <si>
    <t>Kvalitetsstyrning av resultat</t>
  </si>
  <si>
    <t>Projektet tillämpar arbetsmetoder grundade i känd och vedertagen kunskap</t>
  </si>
  <si>
    <t xml:space="preserve">Projektet genomför även öppna granskningsseminarier
</t>
  </si>
  <si>
    <t>Projektet genomför egen kvalitetsrevision enligt fördefinierad process eller publicerar resultatet i  vetenskaplig litteratur</t>
  </si>
  <si>
    <t>Ej utvärderad</t>
  </si>
  <si>
    <t>Ambition ej vald</t>
  </si>
  <si>
    <t>Relevans</t>
  </si>
  <si>
    <t>Effektivitet</t>
  </si>
  <si>
    <t>Leverans</t>
  </si>
  <si>
    <t>Huvudleverans</t>
  </si>
  <si>
    <t>Delleverans</t>
  </si>
  <si>
    <t>Resultat-effektivitet</t>
  </si>
  <si>
    <t>Kostnads-effektivitet</t>
  </si>
  <si>
    <t>Process-effektivitet</t>
  </si>
  <si>
    <t>Nyttogörande</t>
  </si>
  <si>
    <t>Välj ambitionsnivå</t>
  </si>
  <si>
    <t>Beskrivingar av ambitionsnivåer för projekt</t>
  </si>
  <si>
    <t>Kvalite i resultat</t>
  </si>
  <si>
    <t>Projektets förväntade resultat, budget och inblandade aktörer</t>
  </si>
  <si>
    <t>Färdighetsgrad</t>
  </si>
  <si>
    <t>Projektet har definierat förväntad färdighetsgrad* på sitt slutresultat</t>
  </si>
  <si>
    <t>Fyll i de röda rutorna nedan för att påverka grafen "Av projektet just nu uppfylld nivå" i föregående summeringsflik</t>
  </si>
  <si>
    <t>Av projektet just nu uppfylld nivå</t>
  </si>
  <si>
    <t>Data i rullistor</t>
  </si>
  <si>
    <t>Färdigdatum resultat</t>
  </si>
  <si>
    <t>&lt;Välj ur rulllista&gt;</t>
  </si>
  <si>
    <t>Summering av vald ambitionsnivå resp. av projektet just nu uppfylld nivå</t>
  </si>
  <si>
    <t>1. Idé eller observation - Identifierat problem eller behov</t>
  </si>
  <si>
    <t>2. Koncept - formulerat allmängiltigt och kommunicerbart koncept</t>
  </si>
  <si>
    <t>3. Teoretiskt verifierat koncept</t>
  </si>
  <si>
    <t>4. Teoretisk verifierad dellösning - demonstrerad avgränsad användning i kontrollerad testmiljö</t>
  </si>
  <si>
    <t>6. I verklig miljö verifierad dellösning - verifierad avgränsad tillämpning i tänkt sammanhang</t>
  </si>
  <si>
    <t>7. I verklig miljö använd dellösning - verifierad tillämpning i tänkt sammanhang</t>
  </si>
  <si>
    <t>8. I verklig miljö implementerad dellösning - införd tillämpning i avgränsad tänkt sammanhang</t>
  </si>
  <si>
    <t>9. I verklig miljö hemhemtad effekt - använd tillämpning</t>
  </si>
  <si>
    <t>Delresultat nr:</t>
  </si>
  <si>
    <t>Projektets koppling till strategi och verksamhet</t>
  </si>
  <si>
    <t>Projektets plan för att nå ovan</t>
  </si>
  <si>
    <t>Fyll i de gröna rutorna ovan för att påverka grafen "Vald ambitionsnivå" i summeringsfliken</t>
  </si>
  <si>
    <t>Aktörsrelevans</t>
  </si>
  <si>
    <t>Tabell som Ifsattserna i denna flig använder -  värdena tas ifrånSummeringsfliken</t>
  </si>
  <si>
    <t>Kvalite</t>
  </si>
  <si>
    <t>Nuttogörande</t>
  </si>
  <si>
    <t>Ambition</t>
  </si>
  <si>
    <t>Resulterande uppfyllnad</t>
  </si>
  <si>
    <t>Målområden för portföljen</t>
  </si>
  <si>
    <t>kompetens-, lednings- och kulturutveckling för styrförmåga i en ny komplex verklighet,</t>
  </si>
  <si>
    <t>mötet med dem vi är till för och hur vi kan utveckla mötet och beslutsprocesserna tillsammans med dessa – genom modern teknologi och metoder för att vara en tillgänglig, öppen och transparent myndighet,</t>
  </si>
  <si>
    <t>förflyttningen från infrastrukturbyggare till samhällsutvecklare och de kulturella, kompetensmässiga respektive strukturella förändringar som följer av den förändrade rollen,</t>
  </si>
  <si>
    <t>kritiska efterfrågade egenskaper med stark påverkan på Trafikverkets och branschens attraktivitet och därmed förmåga att säkra nödvändig kompetens för att lösa sin uppgift,</t>
  </si>
  <si>
    <t>hantering av trender i det internationella arbetet som påverkar Trafikverkets förmåga att vara en aktiv och effektiv aktör på den internationella arenan,</t>
  </si>
  <si>
    <t>möta och tillvarata digitaliseringens möjligheter att lyfta Trafikverkets förmåga att nå sina mål, leverera kundnytta och samhällsutveckling.</t>
  </si>
  <si>
    <t>dialoger och utvecklad samverkan med medborgare, näringsliv och övriga samhällsaktörer</t>
  </si>
  <si>
    <t>fånga och dela information med tjänsteleverantörer/innovatörer</t>
  </si>
  <si>
    <t>initiering, integrering, implementering, uppföljning, utvärdering och lärande i olika tillämpningar av kundefterfrågad tjänsteutveckling.</t>
  </si>
  <si>
    <t>Ökad kunskap, utveckling och demonstration involvera vår omvärld i utvecklingen av nya produkter och effektiva tjänster.</t>
  </si>
  <si>
    <t>Öka trafikverkets förmåga till lyhördhet, nyskapande, helhetssyn samt förmågan att samspela med andra</t>
  </si>
  <si>
    <t>Utveckla kultur, ledning, styrning, kompetens och arbetssätt som ger Trafikverket goda förutsättningar att över tid kunna genomföra sitt uppdrag på ett engagerat, effektivt och innovativt sätt</t>
  </si>
  <si>
    <t>Syfte med portföljen</t>
  </si>
  <si>
    <t>1.2 Resonera om syftet med modellen för lärande och utvärdering</t>
  </si>
  <si>
    <t>1.3 Låt var och en reflektera över respektive flik 1-Relevans, 2-Effektivitet, 3-Kvalite i resultat samt 4-Nyttogörande</t>
  </si>
  <si>
    <t>1.7 Kommunicera ambitionen till övriga projektet samt maila filen till projektets sponsor</t>
  </si>
  <si>
    <t xml:space="preserve">2.1 Planera och boka möte med utvalda projektdeltagare </t>
  </si>
  <si>
    <t>2.2 Resonera om syftet med att ta konsekvenserna av 1. ovan</t>
  </si>
  <si>
    <t>2.5 Resonera om utfallet i fliken "Summering av resultat" givet vad man fyllt i ovan</t>
  </si>
  <si>
    <t>samt maila filen till projektets sponsor</t>
  </si>
  <si>
    <t>2.3 Låt var och en reflektera över vad vald ambition 1-Relevans, 2-Effektivitet, 3-Kvalite i resultat samt 4-Nyttogörande</t>
  </si>
  <si>
    <t>1.6 Reflektera över nyttor och ev. åtgärder givet 1.2-1.5 ovan</t>
  </si>
  <si>
    <t>2.6 Reflektera över nyttor och ev. åtgärder givet 2.2-2.5 ovan</t>
  </si>
  <si>
    <t>1.5 Enas om en projektgemensam ambition och för in i flikarna ovan samt se summeringen i "Summering av resultat"</t>
  </si>
  <si>
    <t>får för praktiska konsekvenser för projektet</t>
  </si>
  <si>
    <t xml:space="preserve">2.4 Använd fliken "Projektets nuvarande uppfyllnad" som stöd och fyll i </t>
  </si>
  <si>
    <t xml:space="preserve">2.7 Kommunicera konsekvenserna (fliken "Projektets nuvarande uppfyllnad") till övriga projektet </t>
  </si>
  <si>
    <t>Gustav Rönne, 070-422 5529, se mail nedan</t>
  </si>
  <si>
    <t>Niklas Post, 070-942 8878, niklas.post@grandezza.se</t>
  </si>
  <si>
    <t>Hör av er om ni har frågor eller funderingar:</t>
  </si>
  <si>
    <t>Projektet tillämpar även arbetsmetoder grundade i vetenskaplig metodik</t>
  </si>
  <si>
    <t xml:space="preserve">Avvikelser mot total projektbudget  rapporteras till och hanteras i FoI processen 
</t>
  </si>
  <si>
    <t xml:space="preserve">1.1 Planera och boka möte med utvalda projektdeltagare, samt idealt sponsorn, då ambitionen skall sättas </t>
  </si>
  <si>
    <t>Projektet har, tillsammans med mottagaren, definierat förväntad färdighetsgrad* på delresultat</t>
  </si>
  <si>
    <t xml:space="preserve">Projektet har byggt sin struktur (plan och uppföljning, bemanning, organisation etc) för att säkra förväntad färdighetsgrad* på delresultat och slutresultat
</t>
  </si>
  <si>
    <t>Projektet kommunicerar löpande delresultatens utfall mot färdighetsgrad* med mottagaren. Projektet och mottagaren agerar tillsammans på avvikelse mot ansatt färdighetsgrad*</t>
  </si>
  <si>
    <t>* färdighetsgrad är graden som resultatet är redo att använda i verksamheten på en skala där "koncept" har en låg färdighetsgrad och "lösning som körs i verksamheten" har en hög färdighetsgrad. 
Graderingen man kan använda sig av är en EU-standard (Thechnology Readiness Levels) och kan användes även för icke-tekniska resultat.
Se exempel på olika färdighetsgrader i nedanstående rullista.</t>
  </si>
  <si>
    <t xml:space="preserve">1. Instruktion om hur modellen används </t>
  </si>
  <si>
    <t>1.1. Sätt ambitionen för projektet tillsammans med projektdeltagarna</t>
  </si>
  <si>
    <t>1.2. Tag konsekvenserna av vald ambition</t>
  </si>
  <si>
    <t>Klicka på "+" till höger för att expandera respektive minimera nedanstående avsnitt.</t>
  </si>
  <si>
    <t>2. Översiktlig beskrivning av modellen för utvärdering och lärande</t>
  </si>
  <si>
    <t>2.1. Varifrån kommer modellen?</t>
  </si>
  <si>
    <t>Modellen är resultatet av ett 2-årigt forskningsprojekt på Trafikverket där ett antal externa aktörer ifrån akademi, näringsliv samt offentlig sektor tillsammans med Trafikverket har utvecklat, testat och paketerat denna modell.</t>
  </si>
  <si>
    <t>2.2. Vad finns det för vetenskaplig höjd i modellen?</t>
  </si>
  <si>
    <t>2.3. Hur är modellen uppbyggd?</t>
  </si>
  <si>
    <t>2.4. Är det bättre att ligga på Nivå 4 än Nivå 1 i modellen?</t>
  </si>
  <si>
    <t>1.4 Resonera i gruppen om vad man valt som ambition samt varför. OBS nivån på ambition bör stödja projektets syfte dvs. en högre nivå är inte i sig "finare" än en lägre. Se kap 2.4 nedan för mer information.</t>
  </si>
  <si>
    <t>Modellen har sin bas i andra vedertagna modeller där det urval som gjorts för Trafikverkets räkning har verifierats och validerats i ett 20-tal FoI-projekt vilket är beskrivet bla. i den publicerade Trafikverksrapporten "Slutrapport - Pilot av modell för utvärdering och lärande i FoI verksamheten"</t>
  </si>
  <si>
    <t xml:space="preserve">Modellen har sin bas i PDCA-cykeln (E. Deming) men uppdelat i fyra olika perspektiv för att täcka ett projekts olika perspektiv. Dessa perspektiv är 1-Relevans, 2-Effektivitet, 3-Kvalite i resultat samt 4-Nyttogörande. Varje perspektiv är i sin tur uppdelat i tre stycken delperspektiv. Inom varje delperspektiv finns 4 st beskrivna nivåer, i stigande skala, på vad man förväntar sig att se för strukturer, beteenden, etc på respektive Nivå 1-4. Modellen kan därför kallas för en förmågemodell. </t>
  </si>
  <si>
    <t xml:space="preserve">Modellen är som beskrivs i kap 2.3 ovan en förmågemodell där nivån på den förmåga ett projekt behöver ha, tex. i 2-Effektivitet, helt bestäms av de förutsättningar projektet har samt vilken typ av resultat man skall ta fram. Detta betyder att det är lika acceptabelt att ett projekt har Nivå 1 i snitt som ett projekt med Nivå 4 i snitt - bara det är avstämt med sponsor, projektledare och projektdeltagare. Vanligtvis bestäms behovet av högre nivåer mer av hur hanterbar innovationsprocess projektet behöver ha. Det vill säga projekt med hög innovationsambition där man dessutom vill kunna hantera kostnad, tid och kvalité behöver generellt ha högre nivåer än andra typer av projekt. </t>
  </si>
  <si>
    <t>Projektet använder sina målgrupper som kanaler för kommunikation i nätverket kring projektets delresultat. Uppföljning sker kontinuerligt mot effekter exempelvis om det lett till nya  projekt, ny samverkan, förändrade beslut, nya kompetensbehov</t>
  </si>
  <si>
    <t>Syfte: Pilotimplementation för alla nystartade projekt med det övergripande syftet att utveckla Trafikverkets förmåga som forskningsaktör.</t>
  </si>
  <si>
    <t xml:space="preserve">Projektet har en tydlig arbetsfördelning och projektdeltagarna vet vad som förväntas av dem. Jämställdhet i projektgruppen adresseras i mindre omfattning eller inte alls
</t>
  </si>
  <si>
    <t xml:space="preserve">Projektet lägger kontinuerligt tid på att tolka sin uppgift tillsammans och därmed ompröva sina grundläggande antaganden. Jämställdhet i projektgruppen adresseras men den når inte en jämn könsfördelning inom spannet 60%/40%.
</t>
  </si>
  <si>
    <t xml:space="preserve">Projektet säkerställer involvering av personer utanför projektet i syfte att ställa utmanande frågor samt hitta nya perspektiv. Jämställdhet i projektgruppen adresseras i stor omfattning en jämn könsfördelning inom spannet 60%/40% uppnås eller det finns en tydlig plan för hur detta ska uppnås under projekttiden. 
</t>
  </si>
  <si>
    <t xml:space="preserve">Projektet utmanar regelbundet sin arbetsprocess, varandra och sig själva. Projektdeltagarna agerar på kunskapen om att gruppens förmåga att samverka påverkar projektets resultat. Kvinnor och män ges lika möjligheter att utöva påverkan på arbetsprocessen i projektet
</t>
  </si>
  <si>
    <t xml:space="preserve">Projektet har identifierat relevanta aktörer i syfte att säkra projektets resultat och nyttogörande. Jämställdhet adresseras på en övergripande nivå  
</t>
  </si>
  <si>
    <t xml:space="preserve">Projektet har säkrat att aktörerna bidrar till projektet exempelvis via  beslutsunderlag, information, data. Det finns en plan för hur jämställdhet integreras i projektet
</t>
  </si>
  <si>
    <t>Projektet säkrar att aktörerna bidrar och deltar aktivt i projektet genom exempelvis resurser, kompetens, finansiering. Det finns en plan för hur jämställdhet integreras i alla relevanta arbetsmoment</t>
  </si>
  <si>
    <t>Projektet säkrar kontinuerligt att aktörerna som bidrar och deltar aktivt i projektet utmanar rådande syn på problem eller utmaning projektet är satt att lösa, samt att projektets effekter på jämställdhet följs upp kontinuerligt under projektet</t>
  </si>
  <si>
    <t>Projektets förväntade resultat har stor potential till direkt påverkan på transportsystemet. Projektet anses strategiskt viktig för flera centrala aktörer i transportsystemet inom olika discipliner</t>
  </si>
  <si>
    <r>
      <t xml:space="preserve">Projektet har en förväntad påverkan på Trafikverkets processer och </t>
    </r>
    <r>
      <rPr>
        <sz val="11"/>
        <rFont val="Calibri"/>
        <family val="2"/>
        <scheme val="minor"/>
      </rPr>
      <t>förmåga</t>
    </r>
  </si>
  <si>
    <r>
      <t xml:space="preserve">Projektet har koppling </t>
    </r>
    <r>
      <rPr>
        <sz val="11"/>
        <rFont val="Calibri"/>
        <family val="2"/>
        <scheme val="minor"/>
      </rPr>
      <t>till aktuell Forsknings- och innovationsplan</t>
    </r>
  </si>
  <si>
    <r>
      <t>Projektets förväntade resultat stödjer aktuell</t>
    </r>
    <r>
      <rPr>
        <sz val="11"/>
        <rFont val="Calibri"/>
        <family val="2"/>
        <scheme val="minor"/>
      </rPr>
      <t xml:space="preserve"> Forsknings- och innovationsplan</t>
    </r>
    <r>
      <rPr>
        <sz val="11"/>
        <color theme="1"/>
        <rFont val="Calibri"/>
        <family val="2"/>
        <scheme val="minor"/>
      </rPr>
      <t xml:space="preserve"> både i innehåll och tid genom exempelvis portföljernas </t>
    </r>
    <r>
      <rPr>
        <sz val="11"/>
        <rFont val="Calibri"/>
        <family val="2"/>
        <scheme val="minor"/>
      </rPr>
      <t>målområden</t>
    </r>
  </si>
  <si>
    <r>
      <t>Projektets resultat har förutsättningar att utmana rådande syn på transportsystemet exempelvis genom att utmana</t>
    </r>
    <r>
      <rPr>
        <sz val="11"/>
        <rFont val="Calibri"/>
        <family val="2"/>
        <scheme val="minor"/>
      </rPr>
      <t xml:space="preserve"> traditionella åtgärder, arbetssätt och strategier</t>
    </r>
    <r>
      <rPr>
        <sz val="11"/>
        <color theme="1"/>
        <rFont val="Calibri"/>
        <family val="2"/>
        <scheme val="minor"/>
      </rPr>
      <t xml:space="preserve"> </t>
    </r>
    <r>
      <rPr>
        <strike/>
        <sz val="11"/>
        <color theme="1"/>
        <rFont val="Calibri"/>
        <family val="2"/>
        <scheme val="minor"/>
      </rPr>
      <t/>
    </r>
  </si>
  <si>
    <r>
      <t>Projektets förväntade resultat kan väsentligen</t>
    </r>
    <r>
      <rPr>
        <sz val="11"/>
        <rFont val="Calibri"/>
        <family val="2"/>
        <scheme val="minor"/>
      </rPr>
      <t xml:space="preserve"> höja</t>
    </r>
    <r>
      <rPr>
        <sz val="11"/>
        <color theme="1"/>
        <rFont val="Calibri"/>
        <family val="2"/>
        <scheme val="minor"/>
      </rPr>
      <t xml:space="preserve"> förmågan att bidra till de tranportpolitiska målen och till </t>
    </r>
    <r>
      <rPr>
        <sz val="11"/>
        <rFont val="Calibri"/>
        <family val="2"/>
        <scheme val="minor"/>
      </rPr>
      <t>omställningen mot ett hållbart samhälle</t>
    </r>
    <r>
      <rPr>
        <sz val="11"/>
        <color rgb="FFFF0000"/>
        <rFont val="Calibri"/>
        <family val="2"/>
        <scheme val="minor"/>
      </rPr>
      <t xml:space="preserve"> 
</t>
    </r>
  </si>
  <si>
    <t>Förutsättningar för nytto-realisering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</si>
</sst>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1D]mmmm\ yyyy;@"/>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6"/>
      <color rgb="FF000000"/>
      <name val="Calibri"/>
      <family val="2"/>
      <scheme val="minor"/>
    </font>
    <font>
      <b/>
      <sz val="14"/>
      <color theme="1"/>
      <name val="Calibri"/>
      <family val="2"/>
      <scheme val="minor"/>
    </font>
    <font>
      <sz val="11"/>
      <color theme="0"/>
      <name val="Calibri"/>
      <family val="2"/>
      <scheme val="minor"/>
    </font>
    <font>
      <sz val="11"/>
      <name val="Calibri"/>
      <family val="2"/>
      <scheme val="minor"/>
    </font>
    <font>
      <sz val="14"/>
      <color theme="1"/>
      <name val="Calibri"/>
      <family val="2"/>
      <scheme val="minor"/>
    </font>
    <font>
      <sz val="11"/>
      <color theme="9" tint="-0.249977111117893"/>
      <name val="Calibri"/>
      <family val="2"/>
      <scheme val="minor"/>
    </font>
    <font>
      <sz val="10"/>
      <color theme="1"/>
      <name val="Georgia"/>
      <family val="1"/>
    </font>
    <font>
      <sz val="10"/>
      <color rgb="FF000000"/>
      <name val="Georgia"/>
      <family val="1"/>
    </font>
    <font>
      <sz val="11"/>
      <color theme="1" tint="0.499984740745262"/>
      <name val="Calibri"/>
      <family val="2"/>
      <scheme val="minor"/>
    </font>
    <font>
      <b/>
      <sz val="14"/>
      <color rgb="FFFF0000"/>
      <name val="Calibri"/>
      <family val="2"/>
      <scheme val="minor"/>
    </font>
    <font>
      <sz val="11"/>
      <color rgb="FFFF0000"/>
      <name val="Calibri"/>
      <family val="2"/>
      <scheme val="minor"/>
    </font>
    <font>
      <strike/>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0" fillId="2" borderId="0" xfId="0" applyFill="1" applyBorder="1" applyAlignment="1">
      <alignment vertical="top" wrapText="1"/>
    </xf>
    <xf numFmtId="0" fontId="1" fillId="0" borderId="0" xfId="0" applyFont="1"/>
    <xf numFmtId="0" fontId="0" fillId="0" borderId="0" xfId="0" applyFont="1"/>
    <xf numFmtId="0" fontId="2" fillId="0" borderId="0" xfId="0" applyFont="1"/>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 fillId="2" borderId="0" xfId="0" applyFont="1" applyFill="1"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center" vertical="top" wrapText="1"/>
    </xf>
    <xf numFmtId="0" fontId="1" fillId="0" borderId="0" xfId="0" applyFont="1" applyFill="1" applyBorder="1" applyAlignment="1">
      <alignment vertical="top" wrapText="1"/>
    </xf>
    <xf numFmtId="0" fontId="0" fillId="4" borderId="4" xfId="0" applyFill="1" applyBorder="1" applyAlignment="1">
      <alignment vertical="top" wrapText="1"/>
    </xf>
    <xf numFmtId="0" fontId="1" fillId="3" borderId="8" xfId="0" applyFont="1" applyFill="1" applyBorder="1" applyAlignment="1">
      <alignment vertical="top"/>
    </xf>
    <xf numFmtId="0" fontId="1" fillId="3" borderId="8" xfId="0" applyFont="1" applyFill="1" applyBorder="1" applyAlignment="1">
      <alignment vertical="top" wrapText="1"/>
    </xf>
    <xf numFmtId="0" fontId="0" fillId="0" borderId="9" xfId="0" applyFont="1" applyFill="1" applyBorder="1" applyAlignment="1">
      <alignment vertical="top" wrapText="1"/>
    </xf>
    <xf numFmtId="0" fontId="0" fillId="0" borderId="11" xfId="0" applyFont="1" applyFill="1" applyBorder="1" applyAlignment="1">
      <alignment vertical="top" wrapText="1"/>
    </xf>
    <xf numFmtId="0" fontId="1" fillId="3" borderId="8" xfId="0" applyFont="1" applyFill="1" applyBorder="1" applyAlignment="1">
      <alignment horizontal="center" vertical="top" wrapText="1"/>
    </xf>
    <xf numFmtId="0" fontId="0" fillId="4" borderId="1" xfId="0" applyFill="1" applyBorder="1" applyAlignment="1">
      <alignment vertical="top" wrapText="1"/>
    </xf>
    <xf numFmtId="0" fontId="0" fillId="4" borderId="10" xfId="0"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vertical="top"/>
    </xf>
    <xf numFmtId="0" fontId="1" fillId="2" borderId="0" xfId="0" applyFont="1" applyFill="1" applyBorder="1" applyAlignment="1">
      <alignment vertical="top" wrapText="1"/>
    </xf>
    <xf numFmtId="0" fontId="0" fillId="2" borderId="0" xfId="0" applyFill="1" applyBorder="1" applyAlignment="1">
      <alignment horizontal="center" vertical="top" wrapText="1"/>
    </xf>
    <xf numFmtId="0" fontId="0" fillId="2" borderId="0" xfId="0" applyFill="1"/>
    <xf numFmtId="0" fontId="0" fillId="2" borderId="5" xfId="0" applyFill="1" applyBorder="1" applyAlignment="1">
      <alignment horizontal="right" vertical="top" wrapText="1"/>
    </xf>
    <xf numFmtId="0" fontId="0" fillId="2" borderId="6" xfId="0" applyFill="1" applyBorder="1" applyAlignment="1">
      <alignment horizontal="right" vertical="top" wrapText="1"/>
    </xf>
    <xf numFmtId="0" fontId="0" fillId="4" borderId="14" xfId="0" applyFill="1" applyBorder="1" applyAlignment="1">
      <alignment vertical="top"/>
    </xf>
    <xf numFmtId="0" fontId="0" fillId="0" borderId="14" xfId="0" applyFont="1" applyFill="1" applyBorder="1" applyAlignment="1">
      <alignment horizontal="center" vertical="top" wrapText="1"/>
    </xf>
    <xf numFmtId="0" fontId="0" fillId="4" borderId="15" xfId="0" applyFill="1" applyBorder="1" applyAlignment="1">
      <alignment vertical="top"/>
    </xf>
    <xf numFmtId="0" fontId="0" fillId="4" borderId="16" xfId="0" applyFill="1" applyBorder="1" applyAlignment="1">
      <alignment horizontal="right" vertical="top"/>
    </xf>
    <xf numFmtId="0" fontId="0" fillId="4" borderId="14" xfId="0" applyFill="1" applyBorder="1" applyAlignment="1">
      <alignment vertical="top" wrapText="1"/>
    </xf>
    <xf numFmtId="0" fontId="0" fillId="4" borderId="16" xfId="0" applyFill="1" applyBorder="1" applyAlignment="1">
      <alignment horizontal="right" vertical="top" wrapText="1"/>
    </xf>
    <xf numFmtId="0" fontId="0" fillId="2" borderId="4" xfId="0" applyNumberFormat="1" applyFill="1" applyBorder="1" applyAlignment="1">
      <alignment horizontal="left"/>
    </xf>
    <xf numFmtId="0" fontId="0" fillId="2" borderId="18" xfId="0" applyNumberFormat="1" applyFill="1" applyBorder="1" applyAlignment="1">
      <alignment horizontal="left"/>
    </xf>
    <xf numFmtId="0" fontId="0" fillId="2" borderId="19" xfId="0" applyNumberFormat="1" applyFill="1" applyBorder="1" applyAlignment="1">
      <alignment horizontal="left"/>
    </xf>
    <xf numFmtId="0" fontId="0" fillId="2" borderId="2" xfId="0" applyFill="1" applyBorder="1"/>
    <xf numFmtId="0" fontId="0" fillId="6" borderId="5" xfId="0" applyFill="1" applyBorder="1"/>
    <xf numFmtId="0" fontId="0" fillId="2" borderId="0" xfId="0" applyFill="1" applyBorder="1"/>
    <xf numFmtId="0" fontId="0" fillId="0" borderId="0" xfId="0" applyBorder="1"/>
    <xf numFmtId="0" fontId="0" fillId="2" borderId="0" xfId="0" applyFill="1" applyBorder="1" applyAlignment="1">
      <alignment horizontal="right" vertical="top" wrapText="1"/>
    </xf>
    <xf numFmtId="0" fontId="0" fillId="2" borderId="0" xfId="0" applyFill="1" applyBorder="1" applyAlignment="1">
      <alignment vertical="top"/>
    </xf>
    <xf numFmtId="164" fontId="0" fillId="2" borderId="0" xfId="0" applyNumberFormat="1" applyFill="1"/>
    <xf numFmtId="0" fontId="4" fillId="2" borderId="0" xfId="0" applyFont="1" applyFill="1"/>
    <xf numFmtId="49" fontId="0" fillId="2" borderId="18" xfId="0" applyNumberFormat="1" applyFill="1" applyBorder="1" applyAlignment="1">
      <alignment horizontal="left"/>
    </xf>
    <xf numFmtId="0" fontId="0" fillId="4" borderId="20" xfId="0" applyFill="1" applyBorder="1" applyAlignment="1">
      <alignment vertical="top" wrapText="1"/>
    </xf>
    <xf numFmtId="0" fontId="0" fillId="0" borderId="21" xfId="0" applyFont="1" applyFill="1" applyBorder="1" applyAlignment="1">
      <alignment vertical="top" wrapText="1"/>
    </xf>
    <xf numFmtId="0" fontId="0" fillId="2" borderId="2" xfId="0" applyFill="1" applyBorder="1" applyAlignment="1">
      <alignment horizontal="right" vertical="top" wrapText="1"/>
    </xf>
    <xf numFmtId="0" fontId="0" fillId="4" borderId="22" xfId="0" applyFill="1" applyBorder="1" applyAlignment="1">
      <alignment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vertical="top" wrapText="1"/>
    </xf>
    <xf numFmtId="164" fontId="0" fillId="0" borderId="0" xfId="0" applyNumberFormat="1" applyFont="1" applyFill="1" applyBorder="1" applyAlignment="1">
      <alignment horizontal="center" vertical="top" wrapText="1"/>
    </xf>
    <xf numFmtId="0" fontId="6" fillId="2" borderId="0" xfId="0" applyFont="1" applyFill="1"/>
    <xf numFmtId="0" fontId="5" fillId="2" borderId="0" xfId="0" applyFont="1" applyFill="1"/>
    <xf numFmtId="0" fontId="5" fillId="0" borderId="0" xfId="0" applyFont="1"/>
    <xf numFmtId="0" fontId="0" fillId="0" borderId="3" xfId="0" applyFill="1" applyBorder="1"/>
    <xf numFmtId="164" fontId="0" fillId="2" borderId="3" xfId="0" applyNumberFormat="1" applyFont="1" applyFill="1" applyBorder="1" applyAlignment="1">
      <alignment horizontal="center" vertical="top" wrapText="1"/>
    </xf>
    <xf numFmtId="164" fontId="0" fillId="4" borderId="17" xfId="0" applyNumberFormat="1" applyFont="1" applyFill="1" applyBorder="1" applyAlignment="1">
      <alignment horizontal="center" vertical="top" wrapText="1"/>
    </xf>
    <xf numFmtId="164" fontId="0" fillId="5" borderId="17" xfId="0" applyNumberFormat="1" applyFont="1" applyFill="1" applyBorder="1" applyAlignment="1">
      <alignment horizontal="center" vertical="top" wrapText="1"/>
    </xf>
    <xf numFmtId="164" fontId="0" fillId="6" borderId="17" xfId="0" applyNumberFormat="1" applyFont="1" applyFill="1" applyBorder="1" applyAlignment="1">
      <alignment horizontal="center" vertical="top" wrapText="1"/>
    </xf>
    <xf numFmtId="0" fontId="0" fillId="4" borderId="15" xfId="0" applyFill="1" applyBorder="1" applyAlignment="1">
      <alignment horizontal="left" vertical="top"/>
    </xf>
    <xf numFmtId="0" fontId="0" fillId="2" borderId="1" xfId="0" applyFill="1" applyBorder="1" applyAlignment="1">
      <alignment vertical="top" wrapText="1"/>
    </xf>
    <xf numFmtId="0" fontId="0" fillId="7" borderId="25" xfId="0" applyFont="1" applyFill="1" applyBorder="1" applyAlignment="1">
      <alignment horizontal="center" vertical="top" wrapText="1"/>
    </xf>
    <xf numFmtId="0" fontId="0" fillId="7" borderId="26" xfId="0" applyFont="1" applyFill="1" applyBorder="1" applyAlignment="1">
      <alignment horizontal="center" vertical="top" wrapText="1"/>
    </xf>
    <xf numFmtId="0" fontId="3" fillId="2" borderId="0" xfId="0" applyFont="1" applyFill="1" applyAlignment="1">
      <alignment horizontal="left" vertical="center" wrapText="1"/>
    </xf>
    <xf numFmtId="0" fontId="0" fillId="2" borderId="7" xfId="0" applyFill="1" applyBorder="1" applyAlignment="1">
      <alignment vertical="top" wrapText="1"/>
    </xf>
    <xf numFmtId="0" fontId="0" fillId="0" borderId="0" xfId="0" applyAlignment="1">
      <alignment wrapText="1"/>
    </xf>
    <xf numFmtId="0" fontId="1" fillId="2" borderId="0" xfId="0" applyFont="1" applyFill="1" applyBorder="1" applyAlignment="1">
      <alignment horizontal="left" vertical="top" wrapText="1"/>
    </xf>
    <xf numFmtId="0" fontId="0" fillId="0" borderId="0" xfId="0" applyBorder="1" applyAlignment="1">
      <alignment wrapText="1"/>
    </xf>
    <xf numFmtId="0" fontId="0" fillId="0" borderId="27" xfId="0" applyBorder="1" applyAlignment="1">
      <alignment wrapText="1"/>
    </xf>
    <xf numFmtId="0" fontId="0" fillId="0" borderId="1" xfId="0" applyBorder="1" applyAlignment="1">
      <alignment horizontal="left" vertical="center" wrapText="1"/>
    </xf>
    <xf numFmtId="0" fontId="0" fillId="2" borderId="0" xfId="0" applyFill="1" applyBorder="1" applyAlignment="1">
      <alignment wrapText="1"/>
    </xf>
    <xf numFmtId="0" fontId="7" fillId="2" borderId="0" xfId="0" applyFont="1" applyFill="1"/>
    <xf numFmtId="0" fontId="0" fillId="2" borderId="0" xfId="0" applyFill="1" applyAlignment="1">
      <alignment wrapText="1"/>
    </xf>
    <xf numFmtId="0" fontId="0" fillId="2" borderId="0" xfId="0" applyFill="1" applyAlignment="1"/>
    <xf numFmtId="0" fontId="1" fillId="2" borderId="0" xfId="0" applyFont="1" applyFill="1" applyBorder="1" applyAlignment="1"/>
    <xf numFmtId="0" fontId="0" fillId="2" borderId="0" xfId="0" applyFill="1" applyBorder="1" applyAlignment="1"/>
    <xf numFmtId="0" fontId="7" fillId="2" borderId="0" xfId="0" applyFont="1" applyFill="1" applyBorder="1"/>
    <xf numFmtId="0" fontId="0" fillId="8" borderId="28" xfId="0" applyFill="1" applyBorder="1" applyAlignment="1">
      <alignment wrapText="1"/>
    </xf>
    <xf numFmtId="0" fontId="0" fillId="8" borderId="22" xfId="0" applyFill="1" applyBorder="1" applyAlignment="1">
      <alignment wrapText="1"/>
    </xf>
    <xf numFmtId="0" fontId="0" fillId="8" borderId="22" xfId="0" applyFill="1" applyBorder="1"/>
    <xf numFmtId="0" fontId="0" fillId="8" borderId="23" xfId="0" applyFill="1" applyBorder="1" applyAlignment="1">
      <alignment wrapText="1"/>
    </xf>
    <xf numFmtId="0" fontId="0" fillId="8" borderId="23" xfId="0" applyFill="1" applyBorder="1"/>
    <xf numFmtId="0" fontId="0" fillId="8" borderId="0" xfId="0" applyFill="1"/>
    <xf numFmtId="0" fontId="4" fillId="8" borderId="0" xfId="0" applyFont="1" applyFill="1"/>
    <xf numFmtId="0" fontId="0" fillId="8" borderId="24" xfId="0" applyFill="1" applyBorder="1" applyAlignment="1">
      <alignment vertical="top" wrapText="1"/>
    </xf>
    <xf numFmtId="0" fontId="0" fillId="7" borderId="29" xfId="0" applyFont="1" applyFill="1" applyBorder="1" applyAlignment="1">
      <alignment horizontal="center" vertical="top" wrapText="1"/>
    </xf>
    <xf numFmtId="0" fontId="8" fillId="2" borderId="0" xfId="0" applyFont="1" applyFill="1" applyAlignment="1">
      <alignment horizontal="center" wrapText="1"/>
    </xf>
    <xf numFmtId="0" fontId="1" fillId="2" borderId="0" xfId="0" applyFont="1" applyFill="1"/>
    <xf numFmtId="0" fontId="5" fillId="2" borderId="13" xfId="0" applyFont="1" applyFill="1" applyBorder="1" applyAlignment="1">
      <alignment wrapText="1"/>
    </xf>
    <xf numFmtId="0" fontId="5" fillId="2" borderId="10" xfId="0" applyFont="1" applyFill="1" applyBorder="1" applyAlignment="1">
      <alignment wrapText="1"/>
    </xf>
    <xf numFmtId="0" fontId="5" fillId="2" borderId="11" xfId="0" applyFont="1" applyFill="1" applyBorder="1" applyAlignment="1">
      <alignment wrapText="1"/>
    </xf>
    <xf numFmtId="0" fontId="0" fillId="2" borderId="0" xfId="0" applyFill="1" applyAlignment="1">
      <alignment horizontal="center"/>
    </xf>
    <xf numFmtId="0" fontId="5" fillId="2" borderId="12" xfId="0" applyFont="1" applyFill="1" applyBorder="1" applyAlignment="1">
      <alignment wrapText="1"/>
    </xf>
    <xf numFmtId="0" fontId="5" fillId="2" borderId="1" xfId="0" applyFont="1" applyFill="1" applyBorder="1" applyAlignment="1">
      <alignment wrapText="1"/>
    </xf>
    <xf numFmtId="0" fontId="5" fillId="2" borderId="9" xfId="0" applyFont="1" applyFill="1" applyBorder="1" applyAlignment="1">
      <alignment wrapText="1"/>
    </xf>
    <xf numFmtId="0" fontId="0" fillId="0" borderId="0" xfId="0" applyFill="1" applyBorder="1" applyAlignment="1">
      <alignment wrapText="1"/>
    </xf>
    <xf numFmtId="0" fontId="9" fillId="0" borderId="0" xfId="0" applyFont="1" applyAlignment="1">
      <alignment horizontal="left" vertical="center" indent="4"/>
    </xf>
    <xf numFmtId="0" fontId="10" fillId="0" borderId="0" xfId="0" applyFont="1" applyAlignment="1">
      <alignment vertical="center"/>
    </xf>
    <xf numFmtId="17" fontId="0" fillId="0" borderId="0" xfId="0" applyNumberFormat="1"/>
    <xf numFmtId="165" fontId="5" fillId="2" borderId="10" xfId="0" applyNumberFormat="1" applyFont="1" applyFill="1" applyBorder="1" applyAlignment="1">
      <alignment wrapText="1"/>
    </xf>
    <xf numFmtId="165" fontId="5" fillId="2" borderId="1" xfId="0" applyNumberFormat="1" applyFont="1" applyFill="1" applyBorder="1" applyAlignment="1">
      <alignment wrapText="1"/>
    </xf>
    <xf numFmtId="165" fontId="5" fillId="2" borderId="11" xfId="0" applyNumberFormat="1" applyFont="1" applyFill="1" applyBorder="1" applyAlignment="1">
      <alignment wrapText="1"/>
    </xf>
    <xf numFmtId="0" fontId="11" fillId="2" borderId="0" xfId="0" applyFont="1" applyFill="1"/>
    <xf numFmtId="0" fontId="0" fillId="2" borderId="4" xfId="0" applyFill="1" applyBorder="1"/>
    <xf numFmtId="0" fontId="0" fillId="2" borderId="5" xfId="0" applyFill="1" applyBorder="1"/>
    <xf numFmtId="0" fontId="0" fillId="2" borderId="18" xfId="0" applyFill="1" applyBorder="1"/>
    <xf numFmtId="0" fontId="0" fillId="2" borderId="6" xfId="0" applyFill="1" applyBorder="1"/>
    <xf numFmtId="0" fontId="0" fillId="2" borderId="19" xfId="0" applyFill="1" applyBorder="1"/>
    <xf numFmtId="0" fontId="0" fillId="2" borderId="0" xfId="0" applyFill="1" applyAlignment="1">
      <alignment vertical="center"/>
    </xf>
    <xf numFmtId="0" fontId="12" fillId="2" borderId="0" xfId="0" applyFont="1" applyFill="1"/>
    <xf numFmtId="0" fontId="1" fillId="2" borderId="2" xfId="0" applyFont="1" applyFill="1" applyBorder="1"/>
    <xf numFmtId="0" fontId="1" fillId="2" borderId="5" xfId="0" applyFont="1" applyFill="1" applyBorder="1"/>
    <xf numFmtId="0" fontId="0" fillId="2" borderId="18" xfId="0" applyFill="1" applyBorder="1" applyAlignment="1">
      <alignment wrapText="1"/>
    </xf>
    <xf numFmtId="0" fontId="0" fillId="2" borderId="19" xfId="0" applyFill="1" applyBorder="1" applyAlignment="1">
      <alignment wrapText="1"/>
    </xf>
    <xf numFmtId="0" fontId="6" fillId="2" borderId="10" xfId="0" applyFont="1" applyFill="1" applyBorder="1" applyAlignment="1">
      <alignment wrapText="1"/>
    </xf>
    <xf numFmtId="0" fontId="6" fillId="8" borderId="28" xfId="0" applyFont="1" applyFill="1" applyBorder="1" applyAlignment="1">
      <alignment wrapText="1"/>
    </xf>
    <xf numFmtId="0" fontId="6" fillId="8" borderId="22" xfId="0" applyFont="1" applyFill="1" applyBorder="1" applyAlignment="1">
      <alignment wrapText="1"/>
    </xf>
    <xf numFmtId="0" fontId="6" fillId="8" borderId="22" xfId="0" applyFont="1" applyFill="1" applyBorder="1"/>
    <xf numFmtId="0" fontId="6" fillId="8" borderId="23" xfId="0" applyFont="1" applyFill="1" applyBorder="1" applyAlignment="1">
      <alignment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Border="1" applyAlignment="1">
      <alignment horizontal="center" wrapText="1"/>
    </xf>
    <xf numFmtId="0" fontId="2" fillId="2" borderId="30" xfId="0" applyFont="1" applyFill="1" applyBorder="1" applyAlignment="1">
      <alignment vertical="top" wrapText="1"/>
    </xf>
    <xf numFmtId="0" fontId="2" fillId="0" borderId="30" xfId="0" applyFont="1" applyBorder="1" applyAlignment="1">
      <alignment wrapText="1"/>
    </xf>
    <xf numFmtId="0" fontId="2" fillId="2" borderId="0" xfId="0" applyFont="1" applyFill="1" applyAlignment="1"/>
    <xf numFmtId="0" fontId="2" fillId="0" borderId="0" xfId="0" applyFont="1" applyAlignment="1"/>
  </cellXfs>
  <cellStyles count="1">
    <cellStyle name="Normal" xfId="0" builtinId="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ill>
        <patternFill>
          <bgColor theme="0" tint="-0.14996795556505021"/>
        </patternFill>
      </fill>
    </dxf>
    <dxf>
      <fill>
        <patternFill>
          <bgColor theme="5" tint="0.39994506668294322"/>
        </patternFill>
      </fill>
    </dxf>
    <dxf>
      <fill>
        <patternFill>
          <bgColor theme="7" tint="0.59996337778862885"/>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0" tint="-0.14996795556505021"/>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FF5050"/>
      <color rgb="FFFF7C80"/>
      <color rgb="FFFF99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'Summering av resultat'!$L$2</c:f>
              <c:strCache>
                <c:ptCount val="1"/>
                <c:pt idx="0">
                  <c:v>Vald ambitionsnivå</c:v>
                </c:pt>
              </c:strCache>
            </c:strRef>
          </c:tx>
          <c:spPr>
            <a:ln>
              <a:solidFill>
                <a:srgbClr val="00B050"/>
              </a:solidFill>
            </a:ln>
          </c:spPr>
          <c:marker>
            <c:spPr>
              <a:ln>
                <a:solidFill>
                  <a:srgbClr val="00B050"/>
                </a:solidFill>
              </a:ln>
            </c:spPr>
          </c:marker>
          <c:dLbls>
            <c:spPr>
              <a:noFill/>
              <a:ln>
                <a:noFill/>
              </a:ln>
              <a:effectLst/>
            </c:spPr>
            <c:txPr>
              <a:bodyPr/>
              <a:lstStyle/>
              <a:p>
                <a:pPr>
                  <a:defRPr>
                    <a:solidFill>
                      <a:srgbClr val="00B050"/>
                    </a:solidFil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('Summering av resultat'!$J$3,'Summering av resultat'!$J$7,'Summering av resultat'!$J$11,'Summering av resultat'!$J$16)</c:f>
              <c:strCache>
                <c:ptCount val="4"/>
                <c:pt idx="0">
                  <c:v>1 Relevans</c:v>
                </c:pt>
                <c:pt idx="1">
                  <c:v>2 Effektivitet</c:v>
                </c:pt>
                <c:pt idx="2">
                  <c:v>3 Kvalitet i resultat</c:v>
                </c:pt>
                <c:pt idx="3">
                  <c:v>4 Nyttogörande</c:v>
                </c:pt>
              </c:strCache>
            </c:strRef>
          </c:cat>
          <c:val>
            <c:numRef>
              <c:f>('Summering av resultat'!$L$3,'Summering av resultat'!$L$7,'Summering av resultat'!$L$11,'Summering av resultat'!$L$16)</c:f>
              <c:numCache>
                <c:formatCode>0.0</c:formatCode>
                <c:ptCount val="4"/>
                <c:pt idx="0">
                  <c:v>0</c:v>
                </c:pt>
                <c:pt idx="1">
                  <c:v>0</c:v>
                </c:pt>
                <c:pt idx="2">
                  <c:v>0</c:v>
                </c:pt>
                <c:pt idx="3">
                  <c:v>0</c:v>
                </c:pt>
              </c:numCache>
            </c:numRef>
          </c:val>
          <c:extLst>
            <c:ext xmlns:c16="http://schemas.microsoft.com/office/drawing/2014/chart" uri="{C3380CC4-5D6E-409C-BE32-E72D297353CC}">
              <c16:uniqueId val="{00000000-D70B-43CB-8FC0-E400989360D8}"/>
            </c:ext>
          </c:extLst>
        </c:ser>
        <c:ser>
          <c:idx val="1"/>
          <c:order val="1"/>
          <c:tx>
            <c:strRef>
              <c:f>'Summering av resultat'!$N$2</c:f>
              <c:strCache>
                <c:ptCount val="1"/>
                <c:pt idx="0">
                  <c:v>Av projektet just nu uppfylld nivå</c:v>
                </c:pt>
              </c:strCache>
            </c:strRef>
          </c:tx>
          <c:spPr>
            <a:ln>
              <a:solidFill>
                <a:srgbClr val="FF0000"/>
              </a:solidFill>
            </a:ln>
          </c:spPr>
          <c:marker>
            <c:spPr>
              <a:ln>
                <a:solidFill>
                  <a:srgbClr val="FF0000"/>
                </a:solidFill>
              </a:ln>
            </c:spPr>
          </c:marker>
          <c:dLbls>
            <c:spPr>
              <a:noFill/>
              <a:ln>
                <a:noFill/>
              </a:ln>
              <a:effectLst/>
            </c:spPr>
            <c:txPr>
              <a:bodyPr/>
              <a:lstStyle/>
              <a:p>
                <a:pPr>
                  <a:defRPr>
                    <a:solidFill>
                      <a:srgbClr val="FF0000"/>
                    </a:solidFil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('Summering av resultat'!$J$3,'Summering av resultat'!$J$7,'Summering av resultat'!$J$11,'Summering av resultat'!$J$16)</c:f>
              <c:strCache>
                <c:ptCount val="4"/>
                <c:pt idx="0">
                  <c:v>1 Relevans</c:v>
                </c:pt>
                <c:pt idx="1">
                  <c:v>2 Effektivitet</c:v>
                </c:pt>
                <c:pt idx="2">
                  <c:v>3 Kvalitet i resultat</c:v>
                </c:pt>
                <c:pt idx="3">
                  <c:v>4 Nyttogörande</c:v>
                </c:pt>
              </c:strCache>
            </c:strRef>
          </c:cat>
          <c:val>
            <c:numRef>
              <c:f>('Summering av resultat'!$N$3,'Summering av resultat'!$N$7,'Summering av resultat'!$N$11,'Summering av resultat'!$N$16)</c:f>
              <c:numCache>
                <c:formatCode>0.0</c:formatCode>
                <c:ptCount val="4"/>
                <c:pt idx="0">
                  <c:v>0</c:v>
                </c:pt>
                <c:pt idx="1">
                  <c:v>0</c:v>
                </c:pt>
                <c:pt idx="2">
                  <c:v>0</c:v>
                </c:pt>
                <c:pt idx="3">
                  <c:v>0</c:v>
                </c:pt>
              </c:numCache>
            </c:numRef>
          </c:val>
          <c:extLst>
            <c:ext xmlns:c16="http://schemas.microsoft.com/office/drawing/2014/chart" uri="{C3380CC4-5D6E-409C-BE32-E72D297353CC}">
              <c16:uniqueId val="{00000001-D70B-43CB-8FC0-E400989360D8}"/>
            </c:ext>
          </c:extLst>
        </c:ser>
        <c:dLbls>
          <c:showLegendKey val="0"/>
          <c:showVal val="0"/>
          <c:showCatName val="0"/>
          <c:showSerName val="0"/>
          <c:showPercent val="0"/>
          <c:showBubbleSize val="0"/>
        </c:dLbls>
        <c:axId val="97816456"/>
        <c:axId val="97812536"/>
      </c:radarChart>
      <c:catAx>
        <c:axId val="97816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v-SE"/>
          </a:p>
        </c:txPr>
        <c:crossAx val="97812536"/>
        <c:crosses val="autoZero"/>
        <c:auto val="1"/>
        <c:lblAlgn val="ctr"/>
        <c:lblOffset val="100"/>
        <c:noMultiLvlLbl val="0"/>
      </c:catAx>
      <c:valAx>
        <c:axId val="97812536"/>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97816456"/>
        <c:crosses val="autoZero"/>
        <c:crossBetween val="between"/>
        <c:majorUnit val="1"/>
        <c:minorUnit val="1"/>
      </c:valAx>
      <c:spPr>
        <a:noFill/>
        <a:ln>
          <a:noFill/>
        </a:ln>
        <a:effectLst/>
      </c:spPr>
    </c:plotArea>
    <c:legend>
      <c:legendPos val="t"/>
      <c:layout>
        <c:manualLayout>
          <c:xMode val="edge"/>
          <c:yMode val="edge"/>
          <c:x val="0.6472222324005098"/>
          <c:y val="2.804464766795137E-2"/>
          <c:w val="0.32527973543262184"/>
          <c:h val="0.2545573165860413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137583</xdr:colOff>
      <xdr:row>1</xdr:row>
      <xdr:rowOff>9522</xdr:rowOff>
    </xdr:from>
    <xdr:to>
      <xdr:col>8</xdr:col>
      <xdr:colOff>68036</xdr:colOff>
      <xdr:row>21</xdr:row>
      <xdr:rowOff>176893</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90" zoomScaleNormal="90" workbookViewId="0">
      <selection activeCell="D22" sqref="D22"/>
    </sheetView>
  </sheetViews>
  <sheetFormatPr defaultRowHeight="15" outlineLevelRow="1" x14ac:dyDescent="0.25"/>
  <cols>
    <col min="3" max="3" width="99" customWidth="1"/>
    <col min="4" max="4" width="35.7109375" customWidth="1"/>
  </cols>
  <sheetData>
    <row r="1" spans="1:15" s="24" customFormat="1" x14ac:dyDescent="0.25"/>
    <row r="2" spans="1:15" s="24" customFormat="1" x14ac:dyDescent="0.25">
      <c r="B2" s="24" t="s">
        <v>180</v>
      </c>
    </row>
    <row r="3" spans="1:15" s="24" customFormat="1" x14ac:dyDescent="0.25"/>
    <row r="4" spans="1:15" ht="18.75" x14ac:dyDescent="0.3">
      <c r="A4" s="24"/>
      <c r="B4" s="43" t="s">
        <v>177</v>
      </c>
      <c r="C4" s="24"/>
      <c r="D4" s="103"/>
      <c r="E4" s="24"/>
      <c r="F4" s="24"/>
      <c r="G4" s="24"/>
      <c r="H4" s="24"/>
      <c r="I4" s="24"/>
      <c r="J4" s="24"/>
      <c r="K4" s="24"/>
      <c r="L4" s="24"/>
      <c r="M4" s="24"/>
      <c r="N4" s="24"/>
      <c r="O4" s="24"/>
    </row>
    <row r="5" spans="1:15" ht="19.899999999999999" customHeight="1" outlineLevel="1" thickBot="1" x14ac:dyDescent="0.3">
      <c r="A5" s="24"/>
      <c r="B5" s="109" t="s">
        <v>192</v>
      </c>
      <c r="C5" s="109"/>
      <c r="E5" s="24"/>
      <c r="F5" s="24"/>
      <c r="G5" s="24"/>
      <c r="H5" s="24"/>
      <c r="I5" s="24"/>
      <c r="J5" s="24"/>
      <c r="K5" s="24"/>
      <c r="L5" s="24"/>
      <c r="M5" s="24"/>
      <c r="N5" s="24"/>
      <c r="O5" s="24"/>
    </row>
    <row r="6" spans="1:15" outlineLevel="1" x14ac:dyDescent="0.25">
      <c r="A6" s="24"/>
      <c r="B6" s="111" t="s">
        <v>178</v>
      </c>
      <c r="C6" s="104"/>
      <c r="D6" s="103"/>
      <c r="E6" s="24"/>
      <c r="F6" s="24"/>
      <c r="G6" s="24"/>
      <c r="H6" s="24"/>
      <c r="I6" s="24"/>
      <c r="J6" s="24"/>
      <c r="K6" s="24"/>
      <c r="L6" s="24"/>
      <c r="M6" s="24"/>
      <c r="N6" s="24"/>
      <c r="O6" s="24"/>
    </row>
    <row r="7" spans="1:15" outlineLevel="1" x14ac:dyDescent="0.25">
      <c r="A7" s="24"/>
      <c r="B7" s="105"/>
      <c r="C7" s="106" t="s">
        <v>172</v>
      </c>
      <c r="D7" s="103" t="s">
        <v>169</v>
      </c>
      <c r="E7" s="24"/>
      <c r="F7" s="24"/>
      <c r="G7" s="24"/>
      <c r="H7" s="24"/>
      <c r="I7" s="24"/>
      <c r="J7" s="24"/>
      <c r="K7" s="24"/>
      <c r="L7" s="24"/>
      <c r="M7" s="24"/>
      <c r="N7" s="24"/>
      <c r="O7" s="24"/>
    </row>
    <row r="8" spans="1:15" outlineLevel="1" x14ac:dyDescent="0.25">
      <c r="A8" s="24"/>
      <c r="B8" s="105"/>
      <c r="C8" s="106" t="s">
        <v>153</v>
      </c>
      <c r="D8" s="103" t="s">
        <v>167</v>
      </c>
      <c r="E8" s="24"/>
      <c r="F8" s="24"/>
      <c r="G8" s="24"/>
      <c r="H8" s="24"/>
      <c r="I8" s="24"/>
      <c r="J8" s="24"/>
      <c r="K8" s="24"/>
      <c r="L8" s="24"/>
      <c r="M8" s="24"/>
      <c r="N8" s="24"/>
      <c r="O8" s="24"/>
    </row>
    <row r="9" spans="1:15" outlineLevel="1" x14ac:dyDescent="0.25">
      <c r="A9" s="24"/>
      <c r="B9" s="105"/>
      <c r="C9" s="106" t="s">
        <v>154</v>
      </c>
      <c r="D9" s="103" t="s">
        <v>168</v>
      </c>
      <c r="E9" s="24"/>
      <c r="F9" s="24"/>
      <c r="G9" s="24"/>
      <c r="H9" s="24"/>
      <c r="I9" s="24"/>
      <c r="J9" s="24"/>
      <c r="K9" s="24"/>
      <c r="L9" s="24"/>
      <c r="M9" s="24"/>
      <c r="N9" s="24"/>
      <c r="O9" s="24"/>
    </row>
    <row r="10" spans="1:15" ht="28.5" customHeight="1" outlineLevel="1" x14ac:dyDescent="0.25">
      <c r="A10" s="24"/>
      <c r="B10" s="105"/>
      <c r="C10" s="113" t="s">
        <v>187</v>
      </c>
      <c r="E10" s="24"/>
      <c r="F10" s="24"/>
      <c r="G10" s="24"/>
      <c r="H10" s="24"/>
      <c r="I10" s="24"/>
      <c r="J10" s="24"/>
      <c r="K10" s="24"/>
      <c r="L10" s="24"/>
      <c r="M10" s="24"/>
      <c r="N10" s="24"/>
      <c r="O10" s="24"/>
    </row>
    <row r="11" spans="1:15" outlineLevel="1" x14ac:dyDescent="0.25">
      <c r="A11" s="24"/>
      <c r="B11" s="105"/>
      <c r="C11" s="106" t="s">
        <v>163</v>
      </c>
      <c r="D11" s="103"/>
      <c r="E11" s="24"/>
      <c r="F11" s="24"/>
      <c r="G11" s="24"/>
      <c r="H11" s="24"/>
      <c r="I11" s="24"/>
      <c r="J11" s="24"/>
      <c r="K11" s="24"/>
      <c r="L11" s="24"/>
      <c r="M11" s="24"/>
      <c r="N11" s="24"/>
      <c r="O11" s="24"/>
    </row>
    <row r="12" spans="1:15" outlineLevel="1" x14ac:dyDescent="0.25">
      <c r="A12" s="24"/>
      <c r="B12" s="105"/>
      <c r="C12" s="106" t="s">
        <v>161</v>
      </c>
      <c r="D12" s="103"/>
      <c r="E12" s="24"/>
      <c r="F12" s="24"/>
      <c r="G12" s="24"/>
      <c r="H12" s="24"/>
      <c r="I12" s="24"/>
      <c r="J12" s="24"/>
      <c r="K12" s="24"/>
      <c r="L12" s="24"/>
      <c r="M12" s="24"/>
      <c r="N12" s="24"/>
      <c r="O12" s="24"/>
    </row>
    <row r="13" spans="1:15" outlineLevel="1" x14ac:dyDescent="0.25">
      <c r="A13" s="24"/>
      <c r="B13" s="105"/>
      <c r="C13" s="106" t="s">
        <v>155</v>
      </c>
      <c r="D13" s="103"/>
      <c r="E13" s="24"/>
      <c r="F13" s="24"/>
      <c r="G13" s="24"/>
      <c r="H13" s="24"/>
      <c r="I13" s="24"/>
      <c r="J13" s="24"/>
      <c r="K13" s="24"/>
      <c r="L13" s="24"/>
      <c r="M13" s="24"/>
      <c r="N13" s="24"/>
      <c r="O13" s="24"/>
    </row>
    <row r="14" spans="1:15" outlineLevel="1" x14ac:dyDescent="0.25">
      <c r="A14" s="24"/>
      <c r="B14" s="105"/>
      <c r="C14" s="106"/>
      <c r="D14" s="103"/>
      <c r="E14" s="24"/>
      <c r="F14" s="24"/>
      <c r="G14" s="24"/>
      <c r="H14" s="24"/>
      <c r="I14" s="24"/>
      <c r="J14" s="24"/>
      <c r="K14" s="24"/>
      <c r="L14" s="24"/>
      <c r="M14" s="24"/>
      <c r="N14" s="24"/>
      <c r="O14" s="24"/>
    </row>
    <row r="15" spans="1:15" outlineLevel="1" x14ac:dyDescent="0.25">
      <c r="A15" s="24"/>
      <c r="B15" s="112" t="s">
        <v>179</v>
      </c>
      <c r="C15" s="106"/>
      <c r="D15" s="24"/>
      <c r="E15" s="24"/>
      <c r="F15" s="24"/>
      <c r="G15" s="24"/>
      <c r="H15" s="24"/>
      <c r="I15" s="24"/>
      <c r="J15" s="24"/>
      <c r="K15" s="24"/>
      <c r="L15" s="24"/>
      <c r="M15" s="24"/>
      <c r="N15" s="24"/>
      <c r="O15" s="24"/>
    </row>
    <row r="16" spans="1:15" outlineLevel="1" x14ac:dyDescent="0.25">
      <c r="A16" s="24"/>
      <c r="B16" s="105"/>
      <c r="C16" s="106" t="s">
        <v>156</v>
      </c>
      <c r="D16" s="24"/>
      <c r="E16" s="24"/>
      <c r="F16" s="24"/>
      <c r="G16" s="24"/>
      <c r="H16" s="24"/>
      <c r="I16" s="24"/>
      <c r="J16" s="24"/>
      <c r="K16" s="24"/>
      <c r="L16" s="24"/>
      <c r="M16" s="24"/>
      <c r="N16" s="24"/>
      <c r="O16" s="24"/>
    </row>
    <row r="17" spans="1:15" outlineLevel="1" x14ac:dyDescent="0.25">
      <c r="A17" s="24"/>
      <c r="B17" s="105"/>
      <c r="C17" s="106" t="s">
        <v>157</v>
      </c>
      <c r="D17" s="24"/>
      <c r="E17" s="24"/>
      <c r="F17" s="24"/>
      <c r="G17" s="24"/>
      <c r="H17" s="24"/>
      <c r="I17" s="24"/>
      <c r="J17" s="24"/>
      <c r="K17" s="24"/>
      <c r="L17" s="24"/>
      <c r="M17" s="24"/>
      <c r="N17" s="24"/>
      <c r="O17" s="24"/>
    </row>
    <row r="18" spans="1:15" outlineLevel="1" x14ac:dyDescent="0.25">
      <c r="A18" s="24"/>
      <c r="B18" s="105"/>
      <c r="C18" s="106" t="s">
        <v>160</v>
      </c>
      <c r="D18" s="24"/>
      <c r="E18" s="24"/>
      <c r="F18" s="24"/>
      <c r="G18" s="24"/>
      <c r="H18" s="24"/>
      <c r="I18" s="24"/>
      <c r="J18" s="24"/>
      <c r="K18" s="24"/>
      <c r="L18" s="24"/>
      <c r="M18" s="24"/>
      <c r="N18" s="24"/>
      <c r="O18" s="24"/>
    </row>
    <row r="19" spans="1:15" outlineLevel="1" x14ac:dyDescent="0.25">
      <c r="A19" s="24"/>
      <c r="B19" s="105"/>
      <c r="C19" s="106" t="s">
        <v>164</v>
      </c>
      <c r="D19" s="24"/>
      <c r="E19" s="24"/>
      <c r="F19" s="24"/>
      <c r="G19" s="24"/>
      <c r="H19" s="24"/>
      <c r="I19" s="24"/>
      <c r="J19" s="24"/>
      <c r="K19" s="24"/>
      <c r="L19" s="24"/>
      <c r="M19" s="24"/>
      <c r="N19" s="24"/>
      <c r="O19" s="24"/>
    </row>
    <row r="20" spans="1:15" outlineLevel="1" x14ac:dyDescent="0.25">
      <c r="A20" s="24"/>
      <c r="B20" s="105"/>
      <c r="C20" s="106" t="s">
        <v>165</v>
      </c>
      <c r="D20" s="24"/>
      <c r="E20" s="24"/>
      <c r="F20" s="24"/>
      <c r="G20" s="24"/>
      <c r="H20" s="24"/>
      <c r="I20" s="24"/>
      <c r="J20" s="24"/>
      <c r="K20" s="24"/>
      <c r="L20" s="24"/>
      <c r="M20" s="24"/>
      <c r="N20" s="24"/>
      <c r="O20" s="24"/>
    </row>
    <row r="21" spans="1:15" outlineLevel="1" x14ac:dyDescent="0.25">
      <c r="A21" s="24"/>
      <c r="B21" s="105"/>
      <c r="C21" s="106" t="s">
        <v>158</v>
      </c>
      <c r="D21" s="24"/>
      <c r="E21" s="24"/>
      <c r="F21" s="24"/>
      <c r="G21" s="24"/>
      <c r="H21" s="24"/>
      <c r="I21" s="24"/>
      <c r="J21" s="24"/>
      <c r="K21" s="24"/>
      <c r="L21" s="24"/>
      <c r="M21" s="24"/>
      <c r="N21" s="24"/>
      <c r="O21" s="24"/>
    </row>
    <row r="22" spans="1:15" outlineLevel="1" x14ac:dyDescent="0.25">
      <c r="A22" s="24"/>
      <c r="B22" s="105"/>
      <c r="C22" s="106" t="s">
        <v>162</v>
      </c>
      <c r="D22" s="103"/>
      <c r="E22" s="24"/>
      <c r="F22" s="24"/>
      <c r="G22" s="24"/>
      <c r="H22" s="24"/>
      <c r="I22" s="24"/>
      <c r="J22" s="24"/>
      <c r="K22" s="24"/>
      <c r="L22" s="24"/>
      <c r="M22" s="24"/>
      <c r="N22" s="24"/>
      <c r="O22" s="24"/>
    </row>
    <row r="23" spans="1:15" outlineLevel="1" x14ac:dyDescent="0.25">
      <c r="A23" s="24"/>
      <c r="B23" s="105"/>
      <c r="C23" s="106" t="s">
        <v>166</v>
      </c>
      <c r="D23" s="24"/>
      <c r="E23" s="24"/>
      <c r="F23" s="24"/>
      <c r="G23" s="24"/>
      <c r="H23" s="24"/>
      <c r="I23" s="24"/>
      <c r="J23" s="24"/>
      <c r="K23" s="24"/>
      <c r="L23" s="24"/>
      <c r="M23" s="24"/>
      <c r="N23" s="24"/>
      <c r="O23" s="24"/>
    </row>
    <row r="24" spans="1:15" ht="15.75" outlineLevel="1" thickBot="1" x14ac:dyDescent="0.3">
      <c r="A24" s="24"/>
      <c r="B24" s="107"/>
      <c r="C24" s="108" t="s">
        <v>159</v>
      </c>
      <c r="D24" s="24"/>
      <c r="E24" s="24"/>
      <c r="F24" s="24"/>
      <c r="G24" s="24"/>
      <c r="H24" s="24"/>
      <c r="I24" s="24"/>
      <c r="J24" s="24"/>
      <c r="K24" s="24"/>
      <c r="L24" s="24"/>
      <c r="M24" s="24"/>
      <c r="N24" s="24"/>
      <c r="O24" s="24"/>
    </row>
    <row r="25" spans="1:15" x14ac:dyDescent="0.25">
      <c r="A25" s="24"/>
      <c r="B25" s="24"/>
      <c r="C25" s="24"/>
      <c r="D25" s="24"/>
      <c r="E25" s="24"/>
      <c r="F25" s="24"/>
      <c r="G25" s="24"/>
      <c r="H25" s="24"/>
      <c r="I25" s="24"/>
      <c r="J25" s="24"/>
      <c r="K25" s="24"/>
      <c r="L25" s="24"/>
      <c r="M25" s="24"/>
      <c r="N25" s="24"/>
      <c r="O25" s="24"/>
    </row>
    <row r="26" spans="1:15" x14ac:dyDescent="0.25">
      <c r="A26" s="24"/>
      <c r="C26" s="24"/>
      <c r="D26" s="103"/>
      <c r="E26" s="24"/>
      <c r="F26" s="24"/>
      <c r="G26" s="24"/>
      <c r="H26" s="24"/>
      <c r="I26" s="24"/>
      <c r="J26" s="24"/>
      <c r="K26" s="24"/>
      <c r="L26" s="24"/>
      <c r="M26" s="24"/>
      <c r="N26" s="24"/>
      <c r="O26" s="24"/>
    </row>
    <row r="27" spans="1:15" ht="19.5" thickBot="1" x14ac:dyDescent="0.35">
      <c r="A27" s="24"/>
      <c r="B27" s="43" t="s">
        <v>181</v>
      </c>
      <c r="C27" s="109"/>
      <c r="E27" s="24"/>
      <c r="F27" s="24"/>
      <c r="G27" s="24"/>
      <c r="H27" s="24"/>
      <c r="I27" s="24"/>
      <c r="J27" s="24"/>
      <c r="K27" s="24"/>
      <c r="L27" s="24"/>
      <c r="M27" s="24"/>
      <c r="N27" s="24"/>
      <c r="O27" s="24"/>
    </row>
    <row r="28" spans="1:15" outlineLevel="1" x14ac:dyDescent="0.25">
      <c r="A28" s="24"/>
      <c r="B28" s="111" t="s">
        <v>182</v>
      </c>
      <c r="C28" s="104"/>
      <c r="D28" s="103"/>
      <c r="E28" s="24"/>
      <c r="F28" s="24"/>
      <c r="G28" s="24"/>
      <c r="H28" s="24"/>
      <c r="I28" s="24"/>
      <c r="J28" s="24"/>
      <c r="K28" s="24"/>
      <c r="L28" s="24"/>
      <c r="M28" s="24"/>
      <c r="N28" s="24"/>
      <c r="O28" s="24"/>
    </row>
    <row r="29" spans="1:15" ht="45" outlineLevel="1" x14ac:dyDescent="0.25">
      <c r="A29" s="24"/>
      <c r="B29" s="105"/>
      <c r="C29" s="113" t="s">
        <v>183</v>
      </c>
      <c r="D29" s="103"/>
      <c r="E29" s="24"/>
      <c r="F29" s="24"/>
      <c r="G29" s="24"/>
      <c r="H29" s="24"/>
      <c r="I29" s="24"/>
      <c r="J29" s="24"/>
      <c r="K29" s="24"/>
      <c r="L29" s="24"/>
      <c r="M29" s="24"/>
      <c r="N29" s="24"/>
      <c r="O29" s="24"/>
    </row>
    <row r="30" spans="1:15" outlineLevel="1" x14ac:dyDescent="0.25">
      <c r="A30" s="24"/>
      <c r="B30" s="112" t="s">
        <v>184</v>
      </c>
      <c r="C30" s="106"/>
      <c r="D30" s="103"/>
      <c r="E30" s="24"/>
      <c r="F30" s="24"/>
      <c r="G30" s="24"/>
      <c r="H30" s="24"/>
      <c r="I30" s="24"/>
      <c r="J30" s="24"/>
      <c r="K30" s="24"/>
      <c r="L30" s="24"/>
      <c r="M30" s="24"/>
      <c r="N30" s="24"/>
      <c r="O30" s="24"/>
    </row>
    <row r="31" spans="1:15" ht="45" outlineLevel="1" x14ac:dyDescent="0.25">
      <c r="A31" s="24"/>
      <c r="B31" s="105"/>
      <c r="C31" s="113" t="s">
        <v>188</v>
      </c>
      <c r="D31" s="103"/>
      <c r="E31" s="24"/>
      <c r="F31" s="24"/>
      <c r="G31" s="24"/>
      <c r="H31" s="24"/>
      <c r="I31" s="24"/>
      <c r="J31" s="24"/>
      <c r="K31" s="24"/>
      <c r="L31" s="24"/>
      <c r="M31" s="24"/>
      <c r="N31" s="24"/>
      <c r="O31" s="24"/>
    </row>
    <row r="32" spans="1:15" outlineLevel="1" x14ac:dyDescent="0.25">
      <c r="A32" s="24"/>
      <c r="B32" s="112" t="s">
        <v>185</v>
      </c>
      <c r="C32" s="106"/>
      <c r="E32" s="24"/>
      <c r="F32" s="24"/>
      <c r="G32" s="24"/>
      <c r="H32" s="24"/>
      <c r="I32" s="24"/>
      <c r="J32" s="24"/>
      <c r="K32" s="24"/>
      <c r="L32" s="24"/>
      <c r="M32" s="24"/>
      <c r="N32" s="24"/>
      <c r="O32" s="24"/>
    </row>
    <row r="33" spans="1:15" ht="75" outlineLevel="1" x14ac:dyDescent="0.25">
      <c r="A33" s="24"/>
      <c r="B33" s="105"/>
      <c r="C33" s="113" t="s">
        <v>189</v>
      </c>
      <c r="D33" s="103"/>
      <c r="E33" s="24"/>
      <c r="F33" s="24"/>
      <c r="G33" s="24"/>
      <c r="H33" s="24"/>
      <c r="I33" s="24"/>
      <c r="J33" s="24"/>
      <c r="K33" s="24"/>
      <c r="L33" s="24"/>
      <c r="M33" s="24"/>
      <c r="N33" s="24"/>
      <c r="O33" s="24"/>
    </row>
    <row r="34" spans="1:15" outlineLevel="1" x14ac:dyDescent="0.25">
      <c r="A34" s="24"/>
      <c r="B34" s="112" t="s">
        <v>186</v>
      </c>
      <c r="C34" s="106"/>
      <c r="D34" s="103"/>
      <c r="E34" s="24"/>
      <c r="F34" s="24"/>
      <c r="G34" s="24"/>
      <c r="H34" s="24"/>
      <c r="I34" s="24"/>
      <c r="J34" s="24"/>
      <c r="K34" s="24"/>
      <c r="L34" s="24"/>
      <c r="M34" s="24"/>
      <c r="N34" s="24"/>
      <c r="O34" s="24"/>
    </row>
    <row r="35" spans="1:15" ht="105.75" outlineLevel="1" thickBot="1" x14ac:dyDescent="0.3">
      <c r="A35" s="24"/>
      <c r="B35" s="107"/>
      <c r="C35" s="114" t="s">
        <v>190</v>
      </c>
      <c r="D35" s="103"/>
      <c r="E35" s="24"/>
      <c r="F35" s="24"/>
      <c r="G35" s="24"/>
      <c r="H35" s="24"/>
      <c r="I35" s="24"/>
      <c r="J35" s="24"/>
      <c r="K35" s="24"/>
      <c r="L35" s="24"/>
      <c r="M35" s="24"/>
      <c r="N35" s="24"/>
      <c r="O35" s="24"/>
    </row>
    <row r="36" spans="1:15" x14ac:dyDescent="0.25">
      <c r="A36" s="24"/>
      <c r="B36" s="38"/>
      <c r="C36" s="38"/>
      <c r="D36" s="103"/>
      <c r="E36" s="24"/>
      <c r="F36" s="24"/>
      <c r="G36" s="24"/>
      <c r="H36" s="24"/>
      <c r="I36" s="24"/>
      <c r="J36" s="24"/>
      <c r="K36" s="24"/>
      <c r="L36" s="24"/>
      <c r="M36" s="24"/>
      <c r="N36" s="24"/>
      <c r="O36" s="24"/>
    </row>
    <row r="37" spans="1:15" x14ac:dyDescent="0.25">
      <c r="A37" s="24"/>
      <c r="B37" s="24"/>
      <c r="C37" s="24"/>
      <c r="D37" s="24"/>
      <c r="E37" s="24"/>
      <c r="F37" s="24"/>
      <c r="G37" s="24"/>
      <c r="H37" s="24"/>
      <c r="I37" s="24"/>
      <c r="J37" s="24"/>
      <c r="K37" s="24"/>
      <c r="L37" s="24"/>
      <c r="M37" s="24"/>
      <c r="N37" s="24"/>
      <c r="O37" s="24"/>
    </row>
    <row r="38" spans="1:15" x14ac:dyDescent="0.25">
      <c r="A38" s="24"/>
      <c r="B38" s="24"/>
      <c r="C38" s="24"/>
      <c r="D38" s="24"/>
      <c r="E38" s="24"/>
      <c r="F38" s="24"/>
      <c r="G38" s="24"/>
      <c r="H38" s="24"/>
      <c r="I38" s="24"/>
      <c r="J38" s="24"/>
      <c r="K38" s="24"/>
      <c r="L38" s="24"/>
      <c r="M38" s="24"/>
      <c r="N38" s="24"/>
      <c r="O38" s="24"/>
    </row>
    <row r="39" spans="1:15" x14ac:dyDescent="0.25">
      <c r="A39" s="24"/>
      <c r="B39" s="24"/>
      <c r="C39" s="24"/>
      <c r="D39" s="24"/>
      <c r="E39" s="24"/>
      <c r="F39" s="24"/>
      <c r="G39" s="24"/>
      <c r="H39" s="24"/>
      <c r="I39" s="24"/>
      <c r="J39" s="24"/>
      <c r="K39" s="24"/>
      <c r="L39" s="24"/>
      <c r="M39" s="24"/>
      <c r="N39" s="24"/>
      <c r="O39" s="24"/>
    </row>
    <row r="40" spans="1:15" x14ac:dyDescent="0.25">
      <c r="A40" s="24"/>
      <c r="B40" s="24"/>
      <c r="C40" s="24"/>
      <c r="D40" s="24"/>
      <c r="E40" s="24"/>
      <c r="F40" s="24"/>
      <c r="G40" s="24"/>
      <c r="H40" s="24"/>
      <c r="I40" s="24"/>
      <c r="J40" s="24"/>
      <c r="K40" s="24"/>
      <c r="L40" s="24"/>
      <c r="M40" s="24"/>
      <c r="N40" s="24"/>
      <c r="O40" s="24"/>
    </row>
    <row r="41" spans="1:15" s="24" customFormat="1" x14ac:dyDescent="0.25"/>
    <row r="42" spans="1:15" s="24" customFormat="1" x14ac:dyDescent="0.25"/>
    <row r="43" spans="1:15" s="24" customFormat="1" x14ac:dyDescent="0.25"/>
    <row r="44" spans="1:15" s="24" customFormat="1" x14ac:dyDescent="0.25"/>
    <row r="45" spans="1:15" s="24" customFormat="1" x14ac:dyDescent="0.25"/>
    <row r="46" spans="1:15" s="24" customFormat="1" x14ac:dyDescent="0.25"/>
    <row r="47" spans="1:15" s="24" customFormat="1" x14ac:dyDescent="0.25"/>
    <row r="48" spans="1:15" s="24" customFormat="1" x14ac:dyDescent="0.25"/>
    <row r="49" s="24" customFormat="1" x14ac:dyDescent="0.25"/>
    <row r="50" s="24" customFormat="1" x14ac:dyDescent="0.25"/>
    <row r="51" s="24" customFormat="1" x14ac:dyDescent="0.25"/>
    <row r="52" s="24" customFormat="1" x14ac:dyDescent="0.25"/>
    <row r="53" s="24" customFormat="1" x14ac:dyDescent="0.25"/>
    <row r="54" s="24" customFormat="1" x14ac:dyDescent="0.25"/>
    <row r="55" s="24" customFormat="1" x14ac:dyDescent="0.25"/>
    <row r="56" s="24" customFormat="1" x14ac:dyDescent="0.25"/>
    <row r="57" s="24" customFormat="1" x14ac:dyDescent="0.25"/>
    <row r="58" s="24" customFormat="1" x14ac:dyDescent="0.25"/>
    <row r="59" s="24" customFormat="1" x14ac:dyDescent="0.25"/>
    <row r="60" s="24" customFormat="1" x14ac:dyDescent="0.25"/>
    <row r="61" s="24" customFormat="1" x14ac:dyDescent="0.25"/>
    <row r="62" s="24" customFormat="1" x14ac:dyDescent="0.25"/>
    <row r="63" s="24" customFormat="1" x14ac:dyDescent="0.25"/>
    <row r="6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5"/>
  <sheetViews>
    <sheetView tabSelected="1" zoomScaleNormal="100" workbookViewId="0">
      <selection activeCell="D6" sqref="D6"/>
    </sheetView>
  </sheetViews>
  <sheetFormatPr defaultRowHeight="15" x14ac:dyDescent="0.25"/>
  <cols>
    <col min="2" max="2" width="13.28515625" customWidth="1"/>
    <col min="3" max="3" width="17.140625" customWidth="1"/>
    <col min="5" max="5" width="0" hidden="1" customWidth="1"/>
    <col min="6" max="6" width="19" customWidth="1"/>
    <col min="7" max="9" width="35.85546875" customWidth="1"/>
    <col min="17" max="17" width="40.7109375" customWidth="1"/>
  </cols>
  <sheetData>
    <row r="1" spans="1:75" ht="18.75" x14ac:dyDescent="0.3">
      <c r="A1" s="24"/>
      <c r="B1" s="84" t="s">
        <v>100</v>
      </c>
      <c r="C1" s="83"/>
      <c r="D1" s="83"/>
      <c r="E1" s="83"/>
      <c r="F1" s="83"/>
      <c r="G1" s="83"/>
      <c r="H1" s="83"/>
      <c r="I1" s="83"/>
      <c r="J1" s="24"/>
      <c r="K1" s="24"/>
      <c r="L1" s="24"/>
      <c r="M1" s="24"/>
      <c r="N1" s="24"/>
      <c r="O1" s="24"/>
      <c r="P1" s="24"/>
    </row>
    <row r="2" spans="1:75" s="5" customFormat="1" x14ac:dyDescent="0.25">
      <c r="A2" s="20"/>
      <c r="B2" s="122"/>
      <c r="C2" s="122"/>
      <c r="D2" s="22"/>
      <c r="E2" s="22"/>
      <c r="F2" s="120" t="s">
        <v>110</v>
      </c>
      <c r="G2" s="121"/>
      <c r="H2" s="121"/>
      <c r="I2" s="121"/>
      <c r="J2" s="23"/>
      <c r="K2" s="23"/>
      <c r="L2" s="23"/>
      <c r="M2" s="23"/>
      <c r="N2" s="23"/>
      <c r="O2" s="23"/>
      <c r="P2" s="23"/>
      <c r="Q2" s="9" t="s">
        <v>68</v>
      </c>
      <c r="BI2" s="7"/>
      <c r="BR2" s="10"/>
      <c r="BS2" s="10"/>
      <c r="BT2" s="10"/>
      <c r="BU2" s="10"/>
      <c r="BV2" s="10"/>
    </row>
    <row r="3" spans="1:75" s="5" customFormat="1" ht="30.75" thickBot="1" x14ac:dyDescent="0.3">
      <c r="A3" s="20"/>
      <c r="B3" s="21" t="s">
        <v>49</v>
      </c>
      <c r="C3" s="20" t="s">
        <v>109</v>
      </c>
      <c r="D3" s="22"/>
      <c r="E3" s="1" t="s">
        <v>56</v>
      </c>
      <c r="F3" s="67" t="s">
        <v>50</v>
      </c>
      <c r="G3" s="67" t="s">
        <v>51</v>
      </c>
      <c r="H3" s="67" t="s">
        <v>52</v>
      </c>
      <c r="I3" s="67" t="s">
        <v>53</v>
      </c>
      <c r="J3" s="8"/>
      <c r="K3" s="8"/>
      <c r="L3" s="8"/>
      <c r="M3" s="8"/>
      <c r="N3" s="8"/>
      <c r="O3" s="8"/>
      <c r="P3" s="8"/>
      <c r="Q3" s="5" t="s">
        <v>58</v>
      </c>
      <c r="BI3" s="7"/>
      <c r="BR3" s="10"/>
      <c r="BS3" s="10"/>
      <c r="BT3" s="10"/>
      <c r="BU3" s="10"/>
      <c r="BV3" s="10"/>
    </row>
    <row r="4" spans="1:75" s="5" customFormat="1" ht="90" x14ac:dyDescent="0.25">
      <c r="A4" s="23"/>
      <c r="B4" s="85" t="s">
        <v>28</v>
      </c>
      <c r="C4" s="86" t="s">
        <v>56</v>
      </c>
      <c r="D4" s="1"/>
      <c r="E4" s="1"/>
      <c r="F4" s="61" t="s">
        <v>203</v>
      </c>
      <c r="G4" s="61" t="s">
        <v>204</v>
      </c>
      <c r="H4" s="61" t="s">
        <v>206</v>
      </c>
      <c r="I4" s="61" t="s">
        <v>205</v>
      </c>
      <c r="J4" s="1"/>
      <c r="K4" s="1"/>
      <c r="L4" s="1"/>
      <c r="M4" s="1"/>
      <c r="N4" s="1"/>
      <c r="O4" s="1"/>
      <c r="P4" s="1"/>
      <c r="Q4" s="5">
        <f>IF(C4=$F$3,F4,IF(C4=$G$3,G4,IF(C4=$H$3,H4,IF(C4=$I$3,I4,))))</f>
        <v>0</v>
      </c>
      <c r="BI4" s="6"/>
      <c r="BJ4" s="11"/>
      <c r="BK4" s="11" t="s">
        <v>5</v>
      </c>
      <c r="BN4" s="11" t="s">
        <v>6</v>
      </c>
      <c r="BR4" s="10" t="s">
        <v>4</v>
      </c>
      <c r="BS4" s="10" t="s">
        <v>0</v>
      </c>
      <c r="BT4" s="10" t="s">
        <v>1</v>
      </c>
      <c r="BU4" s="10" t="s">
        <v>3</v>
      </c>
      <c r="BV4" s="10" t="s">
        <v>2</v>
      </c>
      <c r="BW4" s="5" t="s">
        <v>27</v>
      </c>
    </row>
    <row r="5" spans="1:75" s="5" customFormat="1" ht="99.75" customHeight="1" x14ac:dyDescent="0.25">
      <c r="A5" s="23"/>
      <c r="B5" s="85" t="s">
        <v>55</v>
      </c>
      <c r="C5" s="62" t="s">
        <v>56</v>
      </c>
      <c r="D5" s="1"/>
      <c r="E5" s="1"/>
      <c r="F5" s="61" t="s">
        <v>202</v>
      </c>
      <c r="G5" s="61" t="s">
        <v>80</v>
      </c>
      <c r="H5" s="61" t="s">
        <v>79</v>
      </c>
      <c r="I5" s="61" t="s">
        <v>201</v>
      </c>
      <c r="J5" s="64"/>
      <c r="K5" s="64"/>
      <c r="L5" s="64"/>
      <c r="M5" s="64"/>
      <c r="N5" s="64"/>
      <c r="O5" s="1"/>
      <c r="P5" s="1"/>
      <c r="Q5" s="5">
        <f t="shared" ref="Q5:Q6" si="0">IF(C5=$F$3,F5,IF(C5=$G$3,G5,IF(C5=$H$3,H5,IF(C5=$I$3,I5,))))</f>
        <v>0</v>
      </c>
      <c r="BI5" s="7"/>
      <c r="BR5" s="10"/>
      <c r="BS5" s="10"/>
      <c r="BT5" s="10"/>
      <c r="BU5" s="10"/>
      <c r="BV5" s="10"/>
    </row>
    <row r="6" spans="1:75" s="5" customFormat="1" ht="150.75" thickBot="1" x14ac:dyDescent="0.3">
      <c r="A6" s="23"/>
      <c r="B6" s="85" t="s">
        <v>133</v>
      </c>
      <c r="C6" s="63" t="s">
        <v>56</v>
      </c>
      <c r="D6" s="1"/>
      <c r="E6" s="65"/>
      <c r="F6" s="61" t="s">
        <v>197</v>
      </c>
      <c r="G6" s="61" t="s">
        <v>198</v>
      </c>
      <c r="H6" s="61" t="s">
        <v>199</v>
      </c>
      <c r="I6" s="61" t="s">
        <v>200</v>
      </c>
      <c r="J6" s="1"/>
      <c r="K6" s="1"/>
      <c r="L6" s="1"/>
      <c r="M6" s="1"/>
      <c r="N6" s="1"/>
      <c r="O6" s="1"/>
      <c r="P6" s="1"/>
      <c r="Q6" s="5">
        <f t="shared" si="0"/>
        <v>0</v>
      </c>
      <c r="BI6" s="7"/>
      <c r="BR6" s="10"/>
      <c r="BS6" s="10"/>
      <c r="BT6" s="10"/>
      <c r="BU6" s="10"/>
      <c r="BV6" s="10"/>
    </row>
    <row r="7" spans="1:75" ht="72.400000000000006" customHeight="1" x14ac:dyDescent="0.25">
      <c r="A7" s="24"/>
      <c r="B7" s="24"/>
      <c r="C7" s="87" t="s">
        <v>132</v>
      </c>
      <c r="D7" s="24"/>
      <c r="E7" s="24"/>
      <c r="F7" s="24"/>
      <c r="G7" s="24"/>
      <c r="H7" s="24"/>
      <c r="I7" s="24"/>
      <c r="J7" s="24"/>
      <c r="K7" s="24"/>
      <c r="L7" s="24"/>
      <c r="M7" s="24"/>
      <c r="N7" s="24"/>
      <c r="O7" s="24"/>
      <c r="P7" s="24"/>
      <c r="Q7" s="5"/>
    </row>
    <row r="8" spans="1:75" x14ac:dyDescent="0.25">
      <c r="A8" s="24"/>
      <c r="B8" s="24"/>
      <c r="C8" s="24"/>
      <c r="D8" s="24"/>
      <c r="E8" s="24"/>
      <c r="F8" s="24"/>
      <c r="G8" s="24"/>
      <c r="H8" s="24"/>
      <c r="I8" s="24"/>
      <c r="J8" s="24"/>
      <c r="K8" s="24"/>
      <c r="L8" s="24"/>
      <c r="M8" s="24"/>
      <c r="N8" s="24"/>
      <c r="O8" s="24"/>
      <c r="P8" s="24"/>
      <c r="Q8" s="5"/>
    </row>
    <row r="9" spans="1:75" x14ac:dyDescent="0.25">
      <c r="A9" s="24"/>
      <c r="B9" s="24"/>
      <c r="C9" s="24"/>
      <c r="D9" s="24"/>
      <c r="E9" s="24"/>
      <c r="F9" s="24"/>
      <c r="G9" s="24"/>
      <c r="H9" s="24"/>
      <c r="I9" s="24"/>
      <c r="J9" s="24"/>
      <c r="K9" s="24"/>
      <c r="L9" s="24"/>
      <c r="M9" s="24"/>
      <c r="N9" s="24"/>
      <c r="O9" s="24"/>
      <c r="P9" s="24"/>
      <c r="Q9" s="5"/>
    </row>
    <row r="10" spans="1:75" x14ac:dyDescent="0.25">
      <c r="A10" s="24"/>
      <c r="B10" s="24"/>
      <c r="C10" s="24"/>
      <c r="D10" s="24"/>
      <c r="E10" s="24"/>
      <c r="F10" s="24"/>
      <c r="G10" s="24"/>
      <c r="H10" s="24"/>
      <c r="I10" s="24"/>
      <c r="J10" s="24"/>
      <c r="K10" s="24"/>
      <c r="L10" s="24"/>
      <c r="M10" s="24"/>
      <c r="N10" s="24"/>
      <c r="O10" s="24"/>
      <c r="P10" s="24"/>
      <c r="Q10" s="5"/>
    </row>
    <row r="11" spans="1:75" x14ac:dyDescent="0.25">
      <c r="A11" s="24"/>
      <c r="B11" s="24"/>
      <c r="C11" s="24"/>
      <c r="D11" s="24"/>
      <c r="E11" s="24"/>
      <c r="F11" s="24"/>
      <c r="G11" s="24"/>
      <c r="H11" s="24"/>
      <c r="I11" s="24"/>
      <c r="J11" s="24"/>
      <c r="K11" s="24"/>
      <c r="L11" s="24"/>
      <c r="M11" s="24"/>
      <c r="N11" s="24"/>
      <c r="O11" s="24"/>
      <c r="P11" s="24"/>
    </row>
    <row r="12" spans="1:75" x14ac:dyDescent="0.25">
      <c r="A12" s="24"/>
      <c r="B12" s="24"/>
      <c r="C12" s="24"/>
      <c r="D12" s="24"/>
      <c r="E12" s="24"/>
      <c r="F12" s="24"/>
      <c r="G12" s="24"/>
      <c r="H12" s="24"/>
      <c r="I12" s="24"/>
      <c r="J12" s="24"/>
      <c r="K12" s="24"/>
      <c r="L12" s="24"/>
      <c r="M12" s="24"/>
      <c r="N12" s="24"/>
      <c r="O12" s="24"/>
      <c r="P12" s="24"/>
    </row>
    <row r="13" spans="1:75" x14ac:dyDescent="0.25">
      <c r="A13" s="24"/>
      <c r="B13" s="24"/>
      <c r="C13" s="24"/>
      <c r="D13" s="24"/>
      <c r="E13" s="24"/>
      <c r="F13" s="24"/>
      <c r="G13" s="24"/>
      <c r="H13" s="24"/>
      <c r="I13" s="24"/>
      <c r="J13" s="24"/>
      <c r="K13" s="24"/>
      <c r="L13" s="24"/>
      <c r="M13" s="24"/>
      <c r="N13" s="24"/>
      <c r="O13" s="24"/>
      <c r="P13" s="24"/>
    </row>
    <row r="14" spans="1:75" x14ac:dyDescent="0.25">
      <c r="A14" s="24"/>
      <c r="B14" s="24"/>
      <c r="C14" s="24"/>
      <c r="D14" s="24"/>
      <c r="E14" s="24"/>
      <c r="F14" s="24"/>
      <c r="G14" s="24"/>
      <c r="H14" s="24"/>
      <c r="I14" s="24"/>
      <c r="J14" s="24"/>
      <c r="K14" s="24"/>
      <c r="L14" s="24"/>
      <c r="M14" s="24"/>
      <c r="N14" s="24"/>
      <c r="O14" s="24"/>
      <c r="P14" s="24"/>
    </row>
    <row r="15" spans="1:75" x14ac:dyDescent="0.25">
      <c r="A15" s="24"/>
      <c r="B15" s="24"/>
      <c r="C15" s="24"/>
      <c r="D15" s="24"/>
      <c r="E15" s="24"/>
      <c r="F15" s="24"/>
      <c r="G15" s="24"/>
      <c r="H15" s="24"/>
      <c r="I15" s="24"/>
      <c r="J15" s="24"/>
      <c r="K15" s="24"/>
      <c r="L15" s="24"/>
      <c r="M15" s="24"/>
      <c r="N15" s="24"/>
      <c r="O15" s="24"/>
      <c r="P15" s="24"/>
    </row>
    <row r="16" spans="1:75" x14ac:dyDescent="0.25">
      <c r="A16" s="24"/>
      <c r="B16" s="24"/>
      <c r="C16" s="24"/>
      <c r="D16" s="24"/>
      <c r="E16" s="24"/>
      <c r="F16" s="24"/>
      <c r="G16" s="24"/>
      <c r="H16" s="24"/>
      <c r="I16" s="24"/>
      <c r="J16" s="24"/>
      <c r="K16" s="24"/>
      <c r="L16" s="24"/>
      <c r="M16" s="24"/>
      <c r="N16" s="24"/>
      <c r="O16" s="24"/>
      <c r="P16" s="24"/>
    </row>
    <row r="17" spans="1:16" x14ac:dyDescent="0.25">
      <c r="A17" s="24"/>
      <c r="B17" s="24"/>
      <c r="C17" s="24"/>
      <c r="D17" s="24"/>
      <c r="E17" s="24"/>
      <c r="F17" s="24"/>
      <c r="G17" s="24"/>
      <c r="H17" s="24"/>
      <c r="I17" s="24"/>
      <c r="J17" s="24"/>
      <c r="K17" s="24"/>
      <c r="L17" s="24"/>
      <c r="M17" s="24"/>
      <c r="N17" s="24"/>
      <c r="O17" s="24"/>
      <c r="P17" s="24"/>
    </row>
    <row r="18" spans="1:16" x14ac:dyDescent="0.25">
      <c r="A18" s="24"/>
      <c r="B18" s="24"/>
      <c r="C18" s="24"/>
      <c r="D18" s="24"/>
      <c r="E18" s="24"/>
      <c r="F18" s="24"/>
      <c r="G18" s="24"/>
      <c r="H18" s="24"/>
      <c r="I18" s="24"/>
      <c r="J18" s="24"/>
      <c r="K18" s="24"/>
      <c r="L18" s="24"/>
      <c r="M18" s="24"/>
      <c r="N18" s="24"/>
      <c r="O18" s="24"/>
      <c r="P18" s="24"/>
    </row>
    <row r="19" spans="1:16" x14ac:dyDescent="0.25">
      <c r="A19" s="24"/>
      <c r="B19" s="24"/>
      <c r="C19" s="24"/>
      <c r="D19" s="24"/>
      <c r="E19" s="24"/>
      <c r="F19" s="24"/>
      <c r="G19" s="24"/>
      <c r="H19" s="24"/>
      <c r="I19" s="24"/>
      <c r="J19" s="24"/>
      <c r="K19" s="24"/>
      <c r="L19" s="24"/>
      <c r="M19" s="24"/>
      <c r="N19" s="24"/>
      <c r="O19" s="24"/>
      <c r="P19" s="24"/>
    </row>
    <row r="20" spans="1:16" x14ac:dyDescent="0.25">
      <c r="A20" s="24"/>
      <c r="B20" s="24"/>
      <c r="C20" s="24"/>
      <c r="D20" s="24"/>
      <c r="E20" s="24"/>
      <c r="F20" s="24"/>
      <c r="G20" s="24"/>
      <c r="H20" s="24"/>
      <c r="I20" s="24"/>
      <c r="J20" s="24"/>
      <c r="K20" s="24"/>
      <c r="L20" s="24"/>
      <c r="M20" s="24"/>
      <c r="N20" s="24"/>
      <c r="O20" s="24"/>
      <c r="P20" s="24"/>
    </row>
    <row r="21" spans="1:16" x14ac:dyDescent="0.25">
      <c r="A21" s="24"/>
      <c r="B21" s="24"/>
      <c r="C21" s="24"/>
      <c r="D21" s="24"/>
      <c r="E21" s="24"/>
      <c r="F21" s="24"/>
      <c r="G21" s="24"/>
      <c r="H21" s="24"/>
      <c r="I21" s="24"/>
      <c r="J21" s="24"/>
      <c r="K21" s="24"/>
      <c r="L21" s="24"/>
      <c r="M21" s="24"/>
      <c r="N21" s="24"/>
      <c r="O21" s="24"/>
      <c r="P21" s="24"/>
    </row>
    <row r="22" spans="1:16" x14ac:dyDescent="0.25">
      <c r="A22" s="24"/>
      <c r="B22" s="24"/>
      <c r="C22" s="24"/>
      <c r="D22" s="24"/>
      <c r="E22" s="24"/>
      <c r="F22" s="24"/>
      <c r="G22" s="24"/>
      <c r="H22" s="24"/>
      <c r="I22" s="24"/>
      <c r="J22" s="24"/>
      <c r="K22" s="24"/>
      <c r="L22" s="24"/>
      <c r="M22" s="24"/>
      <c r="N22" s="24"/>
      <c r="O22" s="24"/>
      <c r="P22" s="24"/>
    </row>
    <row r="23" spans="1:16" x14ac:dyDescent="0.25">
      <c r="A23" s="24"/>
      <c r="B23" s="24"/>
      <c r="C23" s="24"/>
      <c r="D23" s="24"/>
      <c r="E23" s="24"/>
      <c r="F23" s="24"/>
      <c r="G23" s="24"/>
      <c r="H23" s="24"/>
      <c r="I23" s="24"/>
      <c r="J23" s="24"/>
      <c r="K23" s="24"/>
      <c r="L23" s="24"/>
      <c r="M23" s="24"/>
      <c r="N23" s="24"/>
      <c r="O23" s="24"/>
      <c r="P23" s="24"/>
    </row>
    <row r="24" spans="1:16" x14ac:dyDescent="0.25">
      <c r="A24" s="24"/>
      <c r="B24" s="24"/>
      <c r="C24" s="24"/>
      <c r="D24" s="24"/>
      <c r="E24" s="24"/>
      <c r="F24" s="24"/>
      <c r="G24" s="24"/>
      <c r="H24" s="24"/>
      <c r="I24" s="24"/>
      <c r="J24" s="24"/>
      <c r="K24" s="24"/>
      <c r="L24" s="24"/>
      <c r="M24" s="24"/>
      <c r="N24" s="24"/>
      <c r="O24" s="24"/>
      <c r="P24" s="24"/>
    </row>
    <row r="25" spans="1:16" x14ac:dyDescent="0.25">
      <c r="A25" s="24"/>
      <c r="B25" s="24"/>
      <c r="C25" s="24"/>
      <c r="D25" s="24"/>
      <c r="E25" s="24"/>
      <c r="F25" s="24"/>
      <c r="G25" s="24"/>
      <c r="H25" s="24"/>
      <c r="I25" s="24"/>
      <c r="J25" s="24"/>
      <c r="K25" s="24"/>
      <c r="L25" s="24"/>
      <c r="M25" s="24"/>
      <c r="N25" s="24"/>
      <c r="O25" s="24"/>
      <c r="P25" s="24"/>
    </row>
  </sheetData>
  <mergeCells count="2">
    <mergeCell ref="F2:I2"/>
    <mergeCell ref="B2:C2"/>
  </mergeCells>
  <conditionalFormatting sqref="F5:I6">
    <cfRule type="cellIs" dxfId="43" priority="261" operator="equal">
      <formula>#REF!</formula>
    </cfRule>
    <cfRule type="cellIs" dxfId="42" priority="262" operator="equal">
      <formula>$Q5</formula>
    </cfRule>
  </conditionalFormatting>
  <conditionalFormatting sqref="F4:I4">
    <cfRule type="cellIs" dxfId="41" priority="263" operator="equal">
      <formula>#REF!</formula>
    </cfRule>
    <cfRule type="cellIs" dxfId="40" priority="264" operator="equal">
      <formula>$Q$4</formula>
    </cfRule>
  </conditionalFormatting>
  <dataValidations count="2">
    <dataValidation type="list" allowBlank="1" showInputMessage="1" showErrorMessage="1" sqref="D4">
      <formula1>$E$7:$I$7</formula1>
    </dataValidation>
    <dataValidation type="list" allowBlank="1" showInputMessage="1" showErrorMessage="1" sqref="C4:C6">
      <formula1>$E$3:$I$3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1"/>
  <sheetViews>
    <sheetView zoomScale="80" zoomScaleNormal="80" workbookViewId="0">
      <selection activeCell="I6" sqref="I6"/>
    </sheetView>
  </sheetViews>
  <sheetFormatPr defaultRowHeight="15" x14ac:dyDescent="0.25"/>
  <cols>
    <col min="2" max="2" width="13" customWidth="1"/>
    <col min="3" max="3" width="17.7109375" customWidth="1"/>
    <col min="5" max="5" width="0" hidden="1" customWidth="1"/>
    <col min="6" max="6" width="17.85546875" customWidth="1"/>
    <col min="7" max="7" width="22" customWidth="1"/>
    <col min="8" max="9" width="31.7109375" customWidth="1"/>
    <col min="17" max="17" width="36.5703125" customWidth="1"/>
  </cols>
  <sheetData>
    <row r="1" spans="1:74" ht="18.75" x14ac:dyDescent="0.3">
      <c r="A1" s="24"/>
      <c r="B1" s="84" t="s">
        <v>101</v>
      </c>
      <c r="C1" s="83"/>
      <c r="D1" s="83"/>
      <c r="E1" s="83"/>
      <c r="F1" s="83"/>
      <c r="G1" s="83"/>
      <c r="H1" s="83"/>
      <c r="I1" s="83"/>
      <c r="J1" s="24"/>
      <c r="K1" s="24"/>
      <c r="L1" s="24"/>
      <c r="M1" s="24"/>
      <c r="N1" s="24"/>
      <c r="O1" s="24"/>
      <c r="P1" s="24"/>
    </row>
    <row r="2" spans="1:74" s="5" customFormat="1" x14ac:dyDescent="0.25">
      <c r="A2" s="20"/>
      <c r="B2" s="122"/>
      <c r="C2" s="122"/>
      <c r="D2" s="22"/>
      <c r="E2" s="22"/>
      <c r="F2" s="120" t="s">
        <v>110</v>
      </c>
      <c r="G2" s="121"/>
      <c r="H2" s="121"/>
      <c r="I2" s="121"/>
      <c r="J2" s="23"/>
      <c r="K2" s="23"/>
      <c r="L2" s="23"/>
      <c r="M2" s="23"/>
      <c r="N2" s="23"/>
      <c r="O2" s="23"/>
      <c r="P2" s="23"/>
      <c r="Q2" s="9" t="s">
        <v>68</v>
      </c>
      <c r="BI2" s="7"/>
      <c r="BR2" s="10"/>
      <c r="BS2" s="10"/>
      <c r="BT2" s="10"/>
      <c r="BU2" s="10"/>
      <c r="BV2" s="10"/>
    </row>
    <row r="3" spans="1:74" s="5" customFormat="1" ht="15.75" thickBot="1" x14ac:dyDescent="0.3">
      <c r="A3" s="20"/>
      <c r="B3" s="21" t="s">
        <v>49</v>
      </c>
      <c r="C3" s="20" t="s">
        <v>109</v>
      </c>
      <c r="D3" s="22"/>
      <c r="E3" s="1" t="s">
        <v>56</v>
      </c>
      <c r="F3" s="8" t="s">
        <v>50</v>
      </c>
      <c r="G3" s="8" t="s">
        <v>51</v>
      </c>
      <c r="H3" s="8" t="s">
        <v>52</v>
      </c>
      <c r="I3" s="8" t="s">
        <v>53</v>
      </c>
      <c r="J3" s="8"/>
      <c r="K3" s="8"/>
      <c r="L3" s="8"/>
      <c r="M3" s="8"/>
      <c r="N3" s="8"/>
      <c r="O3" s="8"/>
      <c r="P3" s="8"/>
      <c r="Q3" s="5" t="s">
        <v>58</v>
      </c>
      <c r="BI3" s="7"/>
      <c r="BR3" s="10"/>
      <c r="BS3" s="10"/>
      <c r="BT3" s="10"/>
      <c r="BU3" s="10"/>
      <c r="BV3" s="10"/>
    </row>
    <row r="4" spans="1:74" s="5" customFormat="1" ht="75" x14ac:dyDescent="0.25">
      <c r="A4" s="23"/>
      <c r="B4" s="85" t="s">
        <v>105</v>
      </c>
      <c r="C4" s="86" t="s">
        <v>56</v>
      </c>
      <c r="D4" s="1"/>
      <c r="E4" s="1"/>
      <c r="F4" s="61" t="s">
        <v>61</v>
      </c>
      <c r="G4" s="61" t="s">
        <v>64</v>
      </c>
      <c r="H4" s="61" t="s">
        <v>76</v>
      </c>
      <c r="I4" s="61" t="s">
        <v>81</v>
      </c>
      <c r="J4" s="1"/>
      <c r="K4" s="1"/>
      <c r="L4" s="1"/>
      <c r="M4" s="1"/>
      <c r="N4" s="1"/>
      <c r="O4" s="1"/>
      <c r="P4" s="1"/>
      <c r="Q4" s="5">
        <f>IF(C4=$F$3,F4,IF(C4=$G$3,G4,IF(C4=$H$3,H4,IF(C4=$I$3,I4,))))</f>
        <v>0</v>
      </c>
      <c r="BI4" s="7"/>
      <c r="BR4" s="10"/>
      <c r="BS4" s="10"/>
      <c r="BT4" s="10"/>
      <c r="BU4" s="10"/>
      <c r="BV4" s="10"/>
    </row>
    <row r="5" spans="1:74" s="5" customFormat="1" ht="76.5" customHeight="1" x14ac:dyDescent="0.25">
      <c r="A5" s="23"/>
      <c r="B5" s="85" t="s">
        <v>106</v>
      </c>
      <c r="C5" s="62" t="s">
        <v>56</v>
      </c>
      <c r="D5" s="1"/>
      <c r="E5" s="1"/>
      <c r="F5" s="61" t="s">
        <v>85</v>
      </c>
      <c r="G5" s="61" t="s">
        <v>84</v>
      </c>
      <c r="H5" s="61" t="s">
        <v>83</v>
      </c>
      <c r="I5" s="61" t="s">
        <v>82</v>
      </c>
      <c r="J5" s="1"/>
      <c r="K5" s="1"/>
      <c r="L5" s="1"/>
      <c r="M5" s="1"/>
      <c r="N5" s="1"/>
      <c r="O5" s="1"/>
      <c r="P5" s="1"/>
      <c r="Q5" s="5">
        <f t="shared" ref="Q5:Q6" si="0">IF(C5=$F$3,F5,IF(C5=$G$3,G5,IF(C5=$H$3,H5,IF(C5=$I$3,I5,))))</f>
        <v>0</v>
      </c>
      <c r="BI5" s="7"/>
      <c r="BR5" s="10"/>
      <c r="BS5" s="10"/>
      <c r="BT5" s="10"/>
      <c r="BU5" s="10"/>
      <c r="BV5" s="10"/>
    </row>
    <row r="6" spans="1:74" s="5" customFormat="1" ht="136.5" customHeight="1" thickBot="1" x14ac:dyDescent="0.3">
      <c r="A6" s="23"/>
      <c r="B6" s="85" t="s">
        <v>107</v>
      </c>
      <c r="C6" s="63" t="s">
        <v>56</v>
      </c>
      <c r="D6" s="1"/>
      <c r="E6" s="1"/>
      <c r="F6" s="61" t="s">
        <v>171</v>
      </c>
      <c r="G6" s="61" t="s">
        <v>62</v>
      </c>
      <c r="H6" s="61" t="s">
        <v>86</v>
      </c>
      <c r="I6" s="61" t="s">
        <v>63</v>
      </c>
      <c r="J6" s="1"/>
      <c r="K6" s="1"/>
      <c r="L6" s="1"/>
      <c r="M6" s="1"/>
      <c r="N6" s="1"/>
      <c r="O6" s="1"/>
      <c r="P6" s="1"/>
      <c r="Q6" s="5">
        <f t="shared" si="0"/>
        <v>0</v>
      </c>
      <c r="BI6" s="7"/>
      <c r="BR6" s="10"/>
      <c r="BS6" s="10"/>
      <c r="BT6" s="10"/>
      <c r="BU6" s="10"/>
      <c r="BV6" s="10"/>
    </row>
    <row r="7" spans="1:74" ht="90" x14ac:dyDescent="0.25">
      <c r="A7" s="24"/>
      <c r="B7" s="24"/>
      <c r="C7" s="87" t="s">
        <v>132</v>
      </c>
      <c r="D7" s="24"/>
      <c r="E7" s="24"/>
      <c r="F7" s="24"/>
      <c r="G7" s="24"/>
      <c r="H7" s="24"/>
      <c r="I7" s="24"/>
      <c r="J7" s="24"/>
      <c r="K7" s="24"/>
      <c r="L7" s="24"/>
      <c r="M7" s="24"/>
      <c r="N7" s="24"/>
      <c r="O7" s="24"/>
      <c r="P7" s="24"/>
    </row>
    <row r="8" spans="1:74" x14ac:dyDescent="0.25">
      <c r="A8" s="24"/>
      <c r="B8" s="24"/>
      <c r="C8" s="24"/>
      <c r="D8" s="24"/>
      <c r="E8" s="24"/>
      <c r="F8" s="24"/>
      <c r="G8" s="24"/>
      <c r="H8" s="24"/>
      <c r="I8" s="24"/>
      <c r="J8" s="24"/>
      <c r="K8" s="24"/>
      <c r="L8" s="24"/>
      <c r="M8" s="24"/>
      <c r="N8" s="24"/>
      <c r="O8" s="24"/>
      <c r="P8" s="24"/>
    </row>
    <row r="9" spans="1:74" x14ac:dyDescent="0.25">
      <c r="A9" s="24"/>
      <c r="B9" s="24"/>
      <c r="C9" s="24"/>
      <c r="D9" s="24"/>
      <c r="E9" s="24"/>
      <c r="F9" s="24"/>
      <c r="G9" s="24"/>
      <c r="H9" s="24"/>
      <c r="I9" s="24"/>
      <c r="J9" s="24"/>
      <c r="K9" s="24"/>
      <c r="L9" s="24"/>
      <c r="M9" s="24"/>
      <c r="N9" s="24"/>
      <c r="O9" s="24"/>
      <c r="P9" s="24"/>
    </row>
    <row r="10" spans="1:74" x14ac:dyDescent="0.25">
      <c r="A10" s="24"/>
      <c r="B10" s="24"/>
      <c r="C10" s="24"/>
      <c r="D10" s="24"/>
      <c r="E10" s="24"/>
      <c r="F10" s="24"/>
      <c r="G10" s="24"/>
      <c r="H10" s="24"/>
      <c r="I10" s="24"/>
      <c r="J10" s="24"/>
      <c r="K10" s="24"/>
      <c r="L10" s="24"/>
      <c r="M10" s="24"/>
      <c r="N10" s="24"/>
      <c r="O10" s="24"/>
      <c r="P10" s="24"/>
    </row>
    <row r="11" spans="1:74" x14ac:dyDescent="0.25">
      <c r="A11" s="24"/>
      <c r="B11" s="24"/>
      <c r="C11" s="24"/>
      <c r="D11" s="24"/>
      <c r="E11" s="24"/>
      <c r="F11" s="24"/>
      <c r="G11" s="24"/>
      <c r="H11" s="24"/>
      <c r="I11" s="24"/>
      <c r="J11" s="24"/>
      <c r="K11" s="24"/>
      <c r="L11" s="24"/>
      <c r="M11" s="24"/>
      <c r="N11" s="24"/>
      <c r="O11" s="24"/>
      <c r="P11" s="24"/>
    </row>
    <row r="12" spans="1:74" x14ac:dyDescent="0.25">
      <c r="A12" s="24"/>
      <c r="B12" s="24"/>
      <c r="C12" s="24"/>
      <c r="D12" s="24"/>
      <c r="E12" s="24"/>
      <c r="F12" s="24"/>
      <c r="G12" s="24"/>
      <c r="H12" s="24"/>
      <c r="I12" s="24"/>
      <c r="J12" s="24"/>
      <c r="K12" s="24"/>
      <c r="L12" s="24"/>
      <c r="M12" s="24"/>
      <c r="N12" s="24"/>
      <c r="O12" s="24"/>
      <c r="P12" s="24"/>
    </row>
    <row r="13" spans="1:74" x14ac:dyDescent="0.25">
      <c r="A13" s="24"/>
      <c r="B13" s="24"/>
      <c r="C13" s="24"/>
      <c r="D13" s="24"/>
      <c r="E13" s="24"/>
      <c r="F13" s="24"/>
      <c r="G13" s="24"/>
      <c r="H13" s="24"/>
      <c r="I13" s="24"/>
      <c r="J13" s="24"/>
      <c r="K13" s="24"/>
      <c r="L13" s="24"/>
      <c r="M13" s="24"/>
      <c r="N13" s="24"/>
      <c r="O13" s="24"/>
      <c r="P13" s="24"/>
    </row>
    <row r="14" spans="1:74" x14ac:dyDescent="0.25">
      <c r="A14" s="24"/>
      <c r="B14" s="24"/>
      <c r="C14" s="24"/>
      <c r="D14" s="24"/>
      <c r="E14" s="24"/>
      <c r="F14" s="24"/>
      <c r="G14" s="24"/>
      <c r="H14" s="24"/>
      <c r="I14" s="24"/>
      <c r="J14" s="24"/>
      <c r="K14" s="24"/>
      <c r="L14" s="24"/>
      <c r="M14" s="24"/>
      <c r="N14" s="24"/>
      <c r="O14" s="24"/>
      <c r="P14" s="24"/>
    </row>
    <row r="15" spans="1:74" x14ac:dyDescent="0.25">
      <c r="A15" s="24"/>
      <c r="B15" s="24"/>
      <c r="C15" s="24"/>
      <c r="D15" s="24"/>
      <c r="E15" s="24"/>
      <c r="F15" s="24"/>
      <c r="G15" s="24"/>
      <c r="H15" s="24"/>
      <c r="I15" s="24"/>
      <c r="J15" s="24"/>
      <c r="K15" s="24"/>
      <c r="L15" s="24"/>
      <c r="M15" s="24"/>
      <c r="N15" s="24"/>
      <c r="O15" s="24"/>
      <c r="P15" s="24"/>
    </row>
    <row r="16" spans="1:74" x14ac:dyDescent="0.25">
      <c r="A16" s="24"/>
      <c r="B16" s="24"/>
      <c r="C16" s="24"/>
      <c r="D16" s="24"/>
      <c r="E16" s="24"/>
      <c r="F16" s="24"/>
      <c r="G16" s="24"/>
      <c r="H16" s="24"/>
      <c r="I16" s="24"/>
      <c r="J16" s="24"/>
      <c r="K16" s="24"/>
      <c r="L16" s="24"/>
      <c r="M16" s="24"/>
      <c r="N16" s="24"/>
      <c r="O16" s="24"/>
      <c r="P16" s="24"/>
    </row>
    <row r="17" spans="1:16" x14ac:dyDescent="0.25">
      <c r="A17" s="24"/>
      <c r="B17" s="24"/>
      <c r="C17" s="24"/>
      <c r="D17" s="24"/>
      <c r="E17" s="24"/>
      <c r="F17" s="24"/>
      <c r="G17" s="24"/>
      <c r="H17" s="24"/>
      <c r="I17" s="24"/>
      <c r="J17" s="24"/>
      <c r="K17" s="24"/>
      <c r="L17" s="24"/>
      <c r="M17" s="24"/>
      <c r="N17" s="24"/>
      <c r="O17" s="24"/>
      <c r="P17" s="24"/>
    </row>
    <row r="18" spans="1:16" x14ac:dyDescent="0.25">
      <c r="A18" s="24"/>
      <c r="B18" s="24"/>
      <c r="C18" s="24"/>
      <c r="D18" s="24"/>
      <c r="E18" s="24"/>
      <c r="F18" s="24"/>
      <c r="G18" s="24"/>
      <c r="H18" s="24"/>
      <c r="I18" s="24"/>
      <c r="J18" s="24"/>
      <c r="K18" s="24"/>
      <c r="L18" s="24"/>
      <c r="M18" s="24"/>
      <c r="N18" s="24"/>
      <c r="O18" s="24"/>
      <c r="P18" s="24"/>
    </row>
    <row r="19" spans="1:16" x14ac:dyDescent="0.25">
      <c r="A19" s="24"/>
      <c r="B19" s="24"/>
      <c r="C19" s="24"/>
      <c r="D19" s="24"/>
      <c r="E19" s="24"/>
      <c r="F19" s="24"/>
      <c r="G19" s="24"/>
      <c r="H19" s="24"/>
      <c r="I19" s="24"/>
      <c r="J19" s="24"/>
      <c r="K19" s="24"/>
      <c r="L19" s="24"/>
      <c r="M19" s="24"/>
      <c r="N19" s="24"/>
      <c r="O19" s="24"/>
      <c r="P19" s="24"/>
    </row>
    <row r="20" spans="1:16" x14ac:dyDescent="0.25">
      <c r="A20" s="24"/>
      <c r="B20" s="24"/>
      <c r="C20" s="24"/>
      <c r="D20" s="24"/>
      <c r="E20" s="24"/>
      <c r="F20" s="24"/>
      <c r="G20" s="24"/>
      <c r="H20" s="24"/>
      <c r="I20" s="24"/>
      <c r="J20" s="24"/>
      <c r="K20" s="24"/>
      <c r="L20" s="24"/>
      <c r="M20" s="24"/>
      <c r="N20" s="24"/>
      <c r="O20" s="24"/>
      <c r="P20" s="24"/>
    </row>
    <row r="21" spans="1:16" x14ac:dyDescent="0.25">
      <c r="A21" s="24"/>
      <c r="B21" s="24"/>
      <c r="C21" s="24"/>
      <c r="D21" s="24"/>
      <c r="E21" s="24"/>
      <c r="F21" s="24"/>
      <c r="G21" s="24"/>
      <c r="H21" s="24"/>
      <c r="I21" s="24"/>
      <c r="J21" s="24"/>
      <c r="K21" s="24"/>
      <c r="L21" s="24"/>
      <c r="M21" s="24"/>
      <c r="N21" s="24"/>
      <c r="O21" s="24"/>
      <c r="P21" s="24"/>
    </row>
  </sheetData>
  <mergeCells count="2">
    <mergeCell ref="B2:C2"/>
    <mergeCell ref="F2:I2"/>
  </mergeCells>
  <conditionalFormatting sqref="F4:I6">
    <cfRule type="cellIs" dxfId="39" priority="265" operator="equal">
      <formula>#REF!</formula>
    </cfRule>
    <cfRule type="cellIs" dxfId="38" priority="266" operator="equal">
      <formula>$Q4</formula>
    </cfRule>
  </conditionalFormatting>
  <dataValidations count="1">
    <dataValidation type="list" allowBlank="1" showInputMessage="1" showErrorMessage="1" sqref="C4:C6">
      <formula1>$E$3:$I$3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9"/>
  <sheetViews>
    <sheetView zoomScale="80" zoomScaleNormal="80" workbookViewId="0">
      <selection activeCell="C4" sqref="C4"/>
    </sheetView>
  </sheetViews>
  <sheetFormatPr defaultRowHeight="15" x14ac:dyDescent="0.25"/>
  <cols>
    <col min="2" max="2" width="14.85546875" customWidth="1"/>
    <col min="3" max="3" width="17.140625" customWidth="1"/>
    <col min="5" max="5" width="0" hidden="1" customWidth="1"/>
    <col min="6" max="6" width="28.28515625" customWidth="1"/>
    <col min="7" max="7" width="31.5703125" customWidth="1"/>
    <col min="8" max="9" width="42" customWidth="1"/>
    <col min="17" max="17" width="45" customWidth="1"/>
  </cols>
  <sheetData>
    <row r="1" spans="1:74" ht="18.75" x14ac:dyDescent="0.3">
      <c r="A1" s="24"/>
      <c r="B1" s="84" t="s">
        <v>111</v>
      </c>
      <c r="C1" s="83"/>
      <c r="D1" s="83"/>
      <c r="E1" s="83"/>
      <c r="F1" s="83"/>
      <c r="G1" s="83"/>
      <c r="H1" s="83"/>
      <c r="I1" s="83"/>
      <c r="J1" s="24"/>
      <c r="K1" s="24"/>
      <c r="L1" s="24"/>
      <c r="M1" s="24"/>
      <c r="N1" s="24"/>
      <c r="O1" s="24"/>
      <c r="P1" s="24"/>
    </row>
    <row r="2" spans="1:74" s="5" customFormat="1" x14ac:dyDescent="0.25">
      <c r="A2" s="20"/>
      <c r="B2" s="122"/>
      <c r="C2" s="122"/>
      <c r="D2" s="22"/>
      <c r="E2" s="22"/>
      <c r="F2" s="120" t="s">
        <v>110</v>
      </c>
      <c r="G2" s="121"/>
      <c r="H2" s="121"/>
      <c r="I2" s="121"/>
      <c r="J2" s="23"/>
      <c r="K2" s="23"/>
      <c r="L2" s="23"/>
      <c r="M2" s="23"/>
      <c r="N2" s="23"/>
      <c r="O2" s="23"/>
      <c r="P2" s="23"/>
      <c r="Q2" s="9" t="s">
        <v>68</v>
      </c>
      <c r="BI2" s="7"/>
      <c r="BR2" s="10"/>
      <c r="BS2" s="10"/>
      <c r="BT2" s="10"/>
      <c r="BU2" s="10"/>
      <c r="BV2" s="10"/>
    </row>
    <row r="3" spans="1:74" s="5" customFormat="1" ht="30.75" thickBot="1" x14ac:dyDescent="0.3">
      <c r="A3" s="20"/>
      <c r="B3" s="21" t="s">
        <v>49</v>
      </c>
      <c r="C3" s="20" t="s">
        <v>109</v>
      </c>
      <c r="D3" s="22"/>
      <c r="E3" s="1" t="s">
        <v>56</v>
      </c>
      <c r="F3" s="8" t="s">
        <v>50</v>
      </c>
      <c r="G3" s="8" t="s">
        <v>51</v>
      </c>
      <c r="H3" s="8" t="s">
        <v>52</v>
      </c>
      <c r="I3" s="8" t="s">
        <v>53</v>
      </c>
      <c r="J3" s="8"/>
      <c r="K3" s="8"/>
      <c r="L3" s="8"/>
      <c r="M3" s="8"/>
      <c r="N3" s="8"/>
      <c r="O3" s="8"/>
      <c r="P3" s="8"/>
      <c r="Q3" s="5" t="s">
        <v>58</v>
      </c>
      <c r="BI3" s="7"/>
      <c r="BR3" s="10"/>
      <c r="BS3" s="10"/>
      <c r="BT3" s="10"/>
      <c r="BU3" s="10"/>
      <c r="BV3" s="10"/>
    </row>
    <row r="4" spans="1:74" s="5" customFormat="1" ht="75" x14ac:dyDescent="0.25">
      <c r="A4" s="23"/>
      <c r="B4" s="85" t="s">
        <v>94</v>
      </c>
      <c r="C4" s="86" t="s">
        <v>56</v>
      </c>
      <c r="D4" s="1"/>
      <c r="E4" s="1"/>
      <c r="F4" s="61" t="s">
        <v>114</v>
      </c>
      <c r="G4" s="61" t="s">
        <v>173</v>
      </c>
      <c r="H4" s="61" t="s">
        <v>174</v>
      </c>
      <c r="I4" s="61" t="s">
        <v>175</v>
      </c>
      <c r="J4" s="8"/>
      <c r="K4" s="8"/>
      <c r="L4" s="8"/>
      <c r="M4" s="8"/>
      <c r="N4" s="8"/>
      <c r="O4" s="8"/>
      <c r="P4" s="8"/>
      <c r="Q4" s="5">
        <f>IF(C4=$F$3,F4,IF(C4=$G$3,G4,IF(C4=$H$3,H4,IF(C4=$I$3,I4,))))</f>
        <v>0</v>
      </c>
      <c r="BI4" s="7"/>
      <c r="BR4" s="10"/>
      <c r="BS4" s="10"/>
      <c r="BT4" s="10"/>
      <c r="BU4" s="10"/>
      <c r="BV4" s="10"/>
    </row>
    <row r="5" spans="1:74" s="5" customFormat="1" ht="60" customHeight="1" x14ac:dyDescent="0.25">
      <c r="A5" s="23"/>
      <c r="B5" s="85" t="s">
        <v>93</v>
      </c>
      <c r="C5" s="62" t="s">
        <v>56</v>
      </c>
      <c r="D5" s="1"/>
      <c r="E5" s="1"/>
      <c r="F5" s="61" t="s">
        <v>95</v>
      </c>
      <c r="G5" s="61" t="s">
        <v>170</v>
      </c>
      <c r="H5" s="61" t="s">
        <v>96</v>
      </c>
      <c r="I5" s="61" t="s">
        <v>97</v>
      </c>
      <c r="J5" s="1"/>
      <c r="K5" s="1"/>
      <c r="L5" s="1"/>
      <c r="M5" s="1"/>
      <c r="N5" s="1"/>
      <c r="O5" s="1"/>
      <c r="P5" s="1"/>
      <c r="Q5" s="5">
        <f t="shared" ref="Q5:Q7" si="0">IF(C5=$F$3,F5,IF(C5=$G$3,G5,IF(C5=$H$3,H5,IF(C5=$I$3,I5,))))</f>
        <v>0</v>
      </c>
      <c r="BI5" s="7"/>
      <c r="BR5" s="10"/>
      <c r="BS5" s="10"/>
      <c r="BT5" s="10"/>
      <c r="BU5" s="10"/>
      <c r="BV5" s="10"/>
    </row>
    <row r="6" spans="1:74" s="5" customFormat="1" ht="135" x14ac:dyDescent="0.25">
      <c r="A6" s="23"/>
      <c r="B6" s="85" t="s">
        <v>33</v>
      </c>
      <c r="C6" s="62" t="s">
        <v>56</v>
      </c>
      <c r="D6" s="1"/>
      <c r="E6" s="1"/>
      <c r="F6" s="61" t="s">
        <v>193</v>
      </c>
      <c r="G6" s="61" t="s">
        <v>194</v>
      </c>
      <c r="H6" s="61" t="s">
        <v>195</v>
      </c>
      <c r="I6" s="61" t="s">
        <v>196</v>
      </c>
      <c r="J6" s="1"/>
      <c r="K6" s="1"/>
      <c r="L6" s="1"/>
      <c r="M6" s="1"/>
      <c r="N6" s="1"/>
      <c r="O6" s="1"/>
      <c r="P6" s="1"/>
      <c r="Q6" s="5">
        <f t="shared" si="0"/>
        <v>0</v>
      </c>
      <c r="BI6" s="7"/>
      <c r="BR6" s="10"/>
      <c r="BS6" s="10"/>
      <c r="BT6" s="10"/>
      <c r="BU6" s="10"/>
      <c r="BV6" s="10"/>
    </row>
    <row r="7" spans="1:74" s="5" customFormat="1" ht="105" customHeight="1" thickBot="1" x14ac:dyDescent="0.3">
      <c r="A7" s="23"/>
      <c r="B7" s="85" t="s">
        <v>67</v>
      </c>
      <c r="C7" s="63" t="s">
        <v>56</v>
      </c>
      <c r="D7" s="1"/>
      <c r="E7" s="1"/>
      <c r="F7" s="61" t="s">
        <v>38</v>
      </c>
      <c r="G7" s="61" t="s">
        <v>39</v>
      </c>
      <c r="H7" s="61" t="s">
        <v>87</v>
      </c>
      <c r="I7" s="61" t="s">
        <v>75</v>
      </c>
      <c r="J7" s="1"/>
      <c r="K7" s="1"/>
      <c r="L7" s="1"/>
      <c r="M7" s="1"/>
      <c r="N7" s="1"/>
      <c r="O7" s="1"/>
      <c r="P7" s="1"/>
      <c r="Q7" s="5">
        <f t="shared" si="0"/>
        <v>0</v>
      </c>
      <c r="BI7" s="7"/>
      <c r="BR7" s="10"/>
      <c r="BS7" s="10"/>
      <c r="BT7" s="10"/>
      <c r="BU7" s="10"/>
      <c r="BV7" s="10"/>
    </row>
    <row r="8" spans="1:74" ht="90" customHeight="1" x14ac:dyDescent="0.25">
      <c r="A8" s="24"/>
      <c r="B8" s="24"/>
      <c r="C8" s="87" t="s">
        <v>132</v>
      </c>
      <c r="D8" s="24"/>
      <c r="E8" s="24"/>
      <c r="F8" s="123" t="s">
        <v>176</v>
      </c>
      <c r="G8" s="124"/>
      <c r="H8" s="24"/>
      <c r="I8" s="24"/>
      <c r="J8" s="24"/>
      <c r="K8" s="24"/>
      <c r="L8" s="24"/>
      <c r="M8" s="24"/>
      <c r="N8" s="24"/>
      <c r="O8" s="24"/>
      <c r="P8" s="24"/>
    </row>
    <row r="9" spans="1:74" x14ac:dyDescent="0.25">
      <c r="A9" s="24"/>
      <c r="B9" s="24"/>
      <c r="C9" s="24"/>
      <c r="D9" s="24"/>
      <c r="E9" s="24"/>
      <c r="F9" s="125" t="s">
        <v>119</v>
      </c>
      <c r="G9" s="126"/>
      <c r="H9" s="126"/>
      <c r="I9" s="24"/>
      <c r="J9" s="24"/>
      <c r="K9" s="24"/>
      <c r="L9" s="24"/>
      <c r="M9" s="24"/>
      <c r="N9" s="24"/>
      <c r="O9" s="24"/>
      <c r="P9" s="24"/>
    </row>
    <row r="10" spans="1:74" x14ac:dyDescent="0.25">
      <c r="A10" s="24"/>
      <c r="B10" s="24"/>
      <c r="C10" s="24"/>
      <c r="D10" s="24"/>
      <c r="E10" s="24"/>
      <c r="F10" s="24"/>
      <c r="G10" s="24"/>
      <c r="H10" s="24"/>
      <c r="I10" s="24"/>
      <c r="J10" s="24"/>
      <c r="K10" s="24"/>
      <c r="L10" s="24"/>
      <c r="M10" s="24"/>
      <c r="N10" s="24"/>
      <c r="O10" s="24"/>
      <c r="P10" s="24"/>
    </row>
    <row r="11" spans="1:74" x14ac:dyDescent="0.25">
      <c r="A11" s="24"/>
      <c r="B11" s="24"/>
      <c r="C11" s="24"/>
      <c r="D11" s="24"/>
      <c r="E11" s="24"/>
      <c r="F11" s="24"/>
      <c r="G11" s="24"/>
      <c r="H11" s="24"/>
      <c r="I11" s="24"/>
      <c r="J11" s="24"/>
      <c r="K11" s="24"/>
      <c r="L11" s="24"/>
      <c r="M11" s="24"/>
      <c r="N11" s="24"/>
      <c r="O11" s="24"/>
      <c r="P11" s="24"/>
    </row>
    <row r="12" spans="1:74" x14ac:dyDescent="0.25">
      <c r="A12" s="24"/>
      <c r="B12" s="24"/>
      <c r="C12" s="24"/>
      <c r="D12" s="24"/>
      <c r="E12" s="24"/>
      <c r="F12" s="24"/>
      <c r="G12" s="24"/>
      <c r="H12" s="24"/>
      <c r="I12" s="24"/>
      <c r="J12" s="24"/>
      <c r="K12" s="24"/>
      <c r="L12" s="24"/>
      <c r="M12" s="24"/>
      <c r="N12" s="24"/>
      <c r="O12" s="24"/>
      <c r="P12" s="24"/>
    </row>
    <row r="13" spans="1:74" x14ac:dyDescent="0.25">
      <c r="A13" s="24"/>
      <c r="B13" s="24"/>
      <c r="C13" s="24"/>
      <c r="D13" s="24"/>
      <c r="E13" s="24"/>
      <c r="F13" s="24"/>
      <c r="G13" s="24"/>
      <c r="H13" s="24"/>
      <c r="I13" s="24"/>
      <c r="J13" s="24"/>
      <c r="K13" s="24"/>
      <c r="L13" s="24"/>
      <c r="M13" s="24"/>
      <c r="N13" s="24"/>
      <c r="O13" s="24"/>
      <c r="P13" s="24"/>
    </row>
    <row r="14" spans="1:74" x14ac:dyDescent="0.25">
      <c r="A14" s="24"/>
      <c r="B14" s="24"/>
      <c r="C14" s="24"/>
      <c r="D14" s="24"/>
      <c r="E14" s="24"/>
      <c r="F14" s="24"/>
      <c r="G14" s="24"/>
      <c r="H14" s="24"/>
      <c r="I14" s="24"/>
      <c r="J14" s="24"/>
      <c r="K14" s="24"/>
      <c r="L14" s="24"/>
      <c r="M14" s="24"/>
      <c r="N14" s="24"/>
      <c r="O14" s="24"/>
      <c r="P14" s="24"/>
    </row>
    <row r="15" spans="1:74" x14ac:dyDescent="0.25">
      <c r="A15" s="24"/>
      <c r="B15" s="24"/>
      <c r="C15" s="24"/>
      <c r="D15" s="24"/>
      <c r="E15" s="24"/>
      <c r="F15" s="24"/>
      <c r="G15" s="24"/>
      <c r="H15" s="24"/>
      <c r="I15" s="24"/>
      <c r="J15" s="24"/>
      <c r="K15" s="24"/>
      <c r="L15" s="24"/>
      <c r="M15" s="24"/>
      <c r="N15" s="24"/>
      <c r="O15" s="24"/>
      <c r="P15" s="24"/>
    </row>
    <row r="16" spans="1:74" x14ac:dyDescent="0.25">
      <c r="A16" s="24"/>
      <c r="B16" s="24"/>
      <c r="C16" s="24"/>
      <c r="D16" s="24"/>
      <c r="E16" s="24"/>
      <c r="F16" s="24"/>
      <c r="G16" s="24"/>
      <c r="H16" s="24"/>
      <c r="I16" s="24"/>
      <c r="J16" s="24"/>
      <c r="K16" s="24"/>
      <c r="L16" s="24"/>
      <c r="M16" s="24"/>
      <c r="N16" s="24"/>
      <c r="O16" s="24"/>
      <c r="P16" s="24"/>
    </row>
    <row r="17" spans="1:16" x14ac:dyDescent="0.25">
      <c r="A17" s="24"/>
      <c r="B17" s="24"/>
      <c r="C17" s="24"/>
      <c r="D17" s="24"/>
      <c r="E17" s="24"/>
      <c r="F17" s="24"/>
      <c r="G17" s="24"/>
      <c r="H17" s="24"/>
      <c r="I17" s="24"/>
      <c r="J17" s="24"/>
      <c r="K17" s="24"/>
      <c r="L17" s="24"/>
      <c r="M17" s="24"/>
      <c r="N17" s="24"/>
      <c r="O17" s="24"/>
      <c r="P17" s="24"/>
    </row>
    <row r="18" spans="1:16" x14ac:dyDescent="0.25">
      <c r="A18" s="24"/>
      <c r="B18" s="24"/>
      <c r="C18" s="24"/>
      <c r="D18" s="24"/>
      <c r="E18" s="24"/>
      <c r="F18" s="24"/>
      <c r="G18" s="24"/>
      <c r="H18" s="24"/>
      <c r="I18" s="24"/>
      <c r="J18" s="24"/>
      <c r="K18" s="24"/>
      <c r="L18" s="24"/>
      <c r="M18" s="24"/>
      <c r="N18" s="24"/>
      <c r="O18" s="24"/>
      <c r="P18" s="24"/>
    </row>
    <row r="19" spans="1:16" x14ac:dyDescent="0.25">
      <c r="A19" s="24"/>
      <c r="B19" s="24"/>
      <c r="C19" s="24"/>
      <c r="D19" s="24"/>
      <c r="E19" s="24"/>
      <c r="F19" s="24"/>
      <c r="G19" s="24"/>
      <c r="H19" s="24"/>
      <c r="I19" s="24"/>
      <c r="J19" s="24"/>
      <c r="K19" s="24"/>
      <c r="L19" s="24"/>
      <c r="M19" s="24"/>
      <c r="N19" s="24"/>
      <c r="O19" s="24"/>
      <c r="P19" s="24"/>
    </row>
  </sheetData>
  <mergeCells count="4">
    <mergeCell ref="B2:C2"/>
    <mergeCell ref="F2:I2"/>
    <mergeCell ref="F8:G8"/>
    <mergeCell ref="F9:H9"/>
  </mergeCells>
  <conditionalFormatting sqref="F4:I7">
    <cfRule type="cellIs" dxfId="37" priority="267" operator="equal">
      <formula>#REF!</formula>
    </cfRule>
    <cfRule type="cellIs" dxfId="36" priority="268" operator="equal">
      <formula>$Q4</formula>
    </cfRule>
  </conditionalFormatting>
  <dataValidations count="1">
    <dataValidation type="list" allowBlank="1" showInputMessage="1" showErrorMessage="1" sqref="C4:C7">
      <formula1>$E$3:$I$3</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'Projektets nuvarande uppfyllnad'!$AA$5:$AA$14</xm:f>
          </x14:formula1>
          <xm:sqref>F9:G9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7"/>
  <sheetViews>
    <sheetView zoomScale="80" zoomScaleNormal="80" workbookViewId="0">
      <selection activeCell="B7" sqref="B7"/>
    </sheetView>
  </sheetViews>
  <sheetFormatPr defaultRowHeight="15" x14ac:dyDescent="0.25"/>
  <cols>
    <col min="2" max="3" width="17.5703125" customWidth="1"/>
    <col min="5" max="5" width="18.140625" hidden="1" customWidth="1"/>
    <col min="6" max="6" width="22.85546875" customWidth="1"/>
    <col min="7" max="7" width="23" customWidth="1"/>
    <col min="8" max="8" width="41.28515625" customWidth="1"/>
    <col min="9" max="9" width="36.28515625" customWidth="1"/>
    <col min="17" max="17" width="51.7109375" customWidth="1"/>
  </cols>
  <sheetData>
    <row r="1" spans="1:74" ht="18.75" x14ac:dyDescent="0.3">
      <c r="A1" s="24"/>
      <c r="B1" s="84" t="s">
        <v>108</v>
      </c>
      <c r="C1" s="83"/>
      <c r="D1" s="83"/>
      <c r="E1" s="83"/>
      <c r="F1" s="83"/>
      <c r="G1" s="83"/>
      <c r="H1" s="83"/>
      <c r="I1" s="83"/>
      <c r="J1" s="24"/>
      <c r="K1" s="24"/>
      <c r="L1" s="24"/>
      <c r="M1" s="24"/>
      <c r="N1" s="24"/>
      <c r="O1" s="24"/>
    </row>
    <row r="2" spans="1:74" s="5" customFormat="1" x14ac:dyDescent="0.25">
      <c r="A2" s="20"/>
      <c r="B2" s="122"/>
      <c r="C2" s="122"/>
      <c r="D2" s="22"/>
      <c r="E2" s="22"/>
      <c r="F2" s="120" t="s">
        <v>110</v>
      </c>
      <c r="G2" s="121"/>
      <c r="H2" s="121"/>
      <c r="I2" s="121"/>
      <c r="J2" s="23"/>
      <c r="K2" s="23"/>
      <c r="L2" s="23"/>
      <c r="M2" s="23"/>
      <c r="N2" s="23"/>
      <c r="O2" s="23"/>
      <c r="P2" s="10"/>
      <c r="Q2" s="9" t="s">
        <v>68</v>
      </c>
      <c r="BI2" s="7"/>
      <c r="BR2" s="10"/>
      <c r="BS2" s="10"/>
      <c r="BT2" s="10"/>
      <c r="BU2" s="10"/>
      <c r="BV2" s="10"/>
    </row>
    <row r="3" spans="1:74" s="5" customFormat="1" ht="30.75" thickBot="1" x14ac:dyDescent="0.3">
      <c r="A3" s="20"/>
      <c r="B3" s="21" t="s">
        <v>49</v>
      </c>
      <c r="C3" s="20" t="s">
        <v>109</v>
      </c>
      <c r="D3" s="22"/>
      <c r="E3" s="1" t="s">
        <v>56</v>
      </c>
      <c r="F3" s="8" t="s">
        <v>50</v>
      </c>
      <c r="G3" s="8" t="s">
        <v>51</v>
      </c>
      <c r="H3" s="8" t="s">
        <v>52</v>
      </c>
      <c r="I3" s="8" t="s">
        <v>53</v>
      </c>
      <c r="J3" s="8"/>
      <c r="K3" s="8"/>
      <c r="L3" s="8"/>
      <c r="M3" s="8"/>
      <c r="N3" s="8"/>
      <c r="O3" s="8"/>
      <c r="P3" s="6"/>
      <c r="Q3" s="5" t="s">
        <v>58</v>
      </c>
      <c r="BI3" s="7"/>
      <c r="BR3" s="10"/>
      <c r="BS3" s="10"/>
      <c r="BT3" s="10"/>
      <c r="BU3" s="10"/>
      <c r="BV3" s="10"/>
    </row>
    <row r="4" spans="1:74" s="5" customFormat="1" ht="108" customHeight="1" x14ac:dyDescent="0.25">
      <c r="A4" s="23"/>
      <c r="B4" s="85" t="s">
        <v>35</v>
      </c>
      <c r="C4" s="86" t="s">
        <v>56</v>
      </c>
      <c r="D4" s="1"/>
      <c r="E4" s="1"/>
      <c r="F4" s="61" t="s">
        <v>40</v>
      </c>
      <c r="G4" s="61" t="s">
        <v>41</v>
      </c>
      <c r="H4" s="61" t="s">
        <v>88</v>
      </c>
      <c r="I4" s="61" t="s">
        <v>42</v>
      </c>
      <c r="J4" s="1"/>
      <c r="K4" s="1"/>
      <c r="L4" s="1"/>
      <c r="M4" s="1"/>
      <c r="N4" s="1"/>
      <c r="O4" s="1"/>
      <c r="Q4" s="5">
        <f>IF(C4=$F$3,F4,IF(C4=$G$3,G4,IF(C4=$H$3,H4,IF(C4=$I$3,I4,))))</f>
        <v>0</v>
      </c>
      <c r="BI4" s="7"/>
      <c r="BR4" s="10"/>
      <c r="BS4" s="10"/>
      <c r="BT4" s="10"/>
      <c r="BU4" s="10"/>
      <c r="BV4" s="10"/>
    </row>
    <row r="5" spans="1:74" s="5" customFormat="1" ht="120.75" customHeight="1" x14ac:dyDescent="0.25">
      <c r="A5" s="23"/>
      <c r="B5" s="85" t="s">
        <v>36</v>
      </c>
      <c r="C5" s="62" t="s">
        <v>56</v>
      </c>
      <c r="D5" s="1"/>
      <c r="E5" s="1"/>
      <c r="F5" s="61" t="s">
        <v>43</v>
      </c>
      <c r="G5" s="61" t="s">
        <v>44</v>
      </c>
      <c r="H5" s="61" t="s">
        <v>77</v>
      </c>
      <c r="I5" s="61" t="s">
        <v>191</v>
      </c>
      <c r="J5" s="1"/>
      <c r="K5" s="1"/>
      <c r="L5" s="1"/>
      <c r="M5" s="1"/>
      <c r="N5" s="1"/>
      <c r="O5" s="1"/>
      <c r="Q5" s="5">
        <f t="shared" ref="Q5:Q6" si="0">IF(C5=$F$3,F5,IF(C5=$G$3,G5,IF(C5=$H$3,H5,IF(C5=$I$3,I5,))))</f>
        <v>0</v>
      </c>
      <c r="BI5" s="7"/>
      <c r="BR5" s="10"/>
      <c r="BS5" s="10"/>
      <c r="BT5" s="10"/>
      <c r="BU5" s="10"/>
      <c r="BV5" s="10"/>
    </row>
    <row r="6" spans="1:74" s="5" customFormat="1" ht="90.75" thickBot="1" x14ac:dyDescent="0.3">
      <c r="A6" s="23"/>
      <c r="B6" s="85" t="s">
        <v>207</v>
      </c>
      <c r="C6" s="63" t="s">
        <v>56</v>
      </c>
      <c r="D6" s="1"/>
      <c r="E6" s="1"/>
      <c r="F6" s="61" t="s">
        <v>89</v>
      </c>
      <c r="G6" s="61" t="s">
        <v>45</v>
      </c>
      <c r="H6" s="61" t="s">
        <v>46</v>
      </c>
      <c r="I6" s="61" t="s">
        <v>47</v>
      </c>
      <c r="J6" s="1"/>
      <c r="K6" s="1"/>
      <c r="L6" s="1"/>
      <c r="M6" s="1"/>
      <c r="N6" s="1"/>
      <c r="O6" s="1"/>
      <c r="Q6" s="5">
        <f t="shared" si="0"/>
        <v>0</v>
      </c>
      <c r="BI6" s="7"/>
      <c r="BR6" s="10"/>
      <c r="BS6" s="10"/>
      <c r="BT6" s="10"/>
      <c r="BU6" s="10"/>
      <c r="BV6" s="10"/>
    </row>
    <row r="7" spans="1:74" ht="90" x14ac:dyDescent="0.25">
      <c r="A7" s="24"/>
      <c r="B7" s="24"/>
      <c r="C7" s="87" t="s">
        <v>132</v>
      </c>
      <c r="D7" s="24"/>
      <c r="E7" s="24"/>
      <c r="F7" s="24"/>
      <c r="G7" s="24"/>
      <c r="H7" s="24"/>
      <c r="I7" s="24"/>
      <c r="J7" s="24"/>
      <c r="K7" s="24"/>
      <c r="L7" s="24"/>
      <c r="M7" s="24"/>
      <c r="N7" s="24"/>
      <c r="O7" s="24"/>
      <c r="Q7" s="5"/>
    </row>
    <row r="8" spans="1:74" x14ac:dyDescent="0.25">
      <c r="A8" s="24"/>
      <c r="B8" s="24"/>
      <c r="C8" s="24"/>
      <c r="D8" s="24"/>
      <c r="E8" s="24"/>
      <c r="F8" s="24"/>
      <c r="G8" s="24"/>
      <c r="H8" s="24"/>
      <c r="I8" s="24"/>
      <c r="J8" s="24"/>
      <c r="K8" s="24"/>
      <c r="L8" s="24"/>
      <c r="M8" s="24"/>
      <c r="N8" s="24"/>
      <c r="O8" s="24"/>
    </row>
    <row r="9" spans="1:74" x14ac:dyDescent="0.25">
      <c r="A9" s="24"/>
      <c r="B9" s="24"/>
      <c r="C9" s="24"/>
      <c r="D9" s="24"/>
      <c r="E9" s="24"/>
      <c r="F9" s="24"/>
      <c r="G9" s="24"/>
      <c r="H9" s="24"/>
      <c r="I9" s="24"/>
      <c r="J9" s="24"/>
      <c r="K9" s="24"/>
      <c r="L9" s="24"/>
      <c r="M9" s="24"/>
      <c r="N9" s="24"/>
      <c r="O9" s="24"/>
    </row>
    <row r="10" spans="1:74" x14ac:dyDescent="0.25">
      <c r="A10" s="24"/>
      <c r="B10" s="24"/>
      <c r="C10" s="24"/>
      <c r="D10" s="24"/>
      <c r="E10" s="24"/>
      <c r="F10" s="24"/>
      <c r="G10" s="24"/>
      <c r="H10" s="24"/>
      <c r="I10" s="24"/>
      <c r="J10" s="24"/>
      <c r="K10" s="24"/>
      <c r="L10" s="24"/>
      <c r="M10" s="24"/>
      <c r="N10" s="24"/>
      <c r="O10" s="24"/>
    </row>
    <row r="11" spans="1:74" x14ac:dyDescent="0.25">
      <c r="A11" s="24"/>
      <c r="B11" s="24"/>
      <c r="C11" s="24"/>
      <c r="D11" s="24"/>
      <c r="E11" s="24"/>
      <c r="F11" s="24"/>
      <c r="G11" s="24"/>
      <c r="H11" s="24"/>
      <c r="I11" s="24"/>
      <c r="J11" s="24"/>
      <c r="K11" s="24"/>
      <c r="L11" s="24"/>
      <c r="M11" s="24"/>
      <c r="N11" s="24"/>
      <c r="O11" s="24"/>
    </row>
    <row r="12" spans="1:74" x14ac:dyDescent="0.25">
      <c r="A12" s="24"/>
      <c r="B12" s="24"/>
      <c r="C12" s="24"/>
      <c r="D12" s="24"/>
      <c r="E12" s="24"/>
      <c r="F12" s="24"/>
      <c r="G12" s="24"/>
      <c r="H12" s="24"/>
      <c r="I12" s="24"/>
      <c r="J12" s="24"/>
      <c r="K12" s="24"/>
      <c r="L12" s="24"/>
      <c r="M12" s="24"/>
      <c r="N12" s="24"/>
      <c r="O12" s="24"/>
    </row>
    <row r="13" spans="1:74" x14ac:dyDescent="0.25">
      <c r="A13" s="24"/>
      <c r="B13" s="24"/>
      <c r="C13" s="24"/>
      <c r="D13" s="24"/>
      <c r="E13" s="24"/>
      <c r="F13" s="24"/>
      <c r="G13" s="24"/>
      <c r="H13" s="24"/>
      <c r="I13" s="24"/>
      <c r="J13" s="24"/>
      <c r="K13" s="24"/>
      <c r="L13" s="24"/>
      <c r="M13" s="24"/>
      <c r="N13" s="24"/>
      <c r="O13" s="24"/>
    </row>
    <row r="14" spans="1:74" x14ac:dyDescent="0.25">
      <c r="A14" s="24"/>
      <c r="B14" s="24"/>
      <c r="C14" s="24"/>
      <c r="D14" s="24"/>
      <c r="E14" s="24"/>
      <c r="F14" s="24"/>
      <c r="G14" s="24"/>
      <c r="H14" s="24"/>
      <c r="I14" s="24"/>
      <c r="J14" s="24"/>
      <c r="K14" s="24"/>
      <c r="L14" s="24"/>
      <c r="M14" s="24"/>
      <c r="N14" s="24"/>
      <c r="O14" s="24"/>
    </row>
    <row r="15" spans="1:74" x14ac:dyDescent="0.25">
      <c r="A15" s="24"/>
      <c r="B15" s="24"/>
      <c r="C15" s="24"/>
      <c r="D15" s="24"/>
      <c r="E15" s="24"/>
      <c r="F15" s="24"/>
      <c r="G15" s="24"/>
      <c r="H15" s="24"/>
      <c r="I15" s="24"/>
      <c r="J15" s="24"/>
      <c r="K15" s="24"/>
      <c r="L15" s="24"/>
      <c r="M15" s="24"/>
      <c r="N15" s="24"/>
      <c r="O15" s="24"/>
    </row>
    <row r="16" spans="1:74" x14ac:dyDescent="0.25">
      <c r="A16" s="24"/>
      <c r="B16" s="24"/>
      <c r="C16" s="24"/>
      <c r="D16" s="24"/>
      <c r="E16" s="24"/>
      <c r="F16" s="24"/>
      <c r="G16" s="24"/>
      <c r="H16" s="24"/>
      <c r="I16" s="24"/>
      <c r="J16" s="24"/>
      <c r="K16" s="24"/>
      <c r="L16" s="24"/>
      <c r="M16" s="24"/>
      <c r="N16" s="24"/>
      <c r="O16" s="24"/>
    </row>
    <row r="17" spans="1:15" x14ac:dyDescent="0.25">
      <c r="A17" s="24"/>
      <c r="B17" s="24"/>
      <c r="C17" s="24"/>
      <c r="D17" s="24"/>
      <c r="E17" s="24"/>
      <c r="F17" s="24"/>
      <c r="G17" s="24"/>
      <c r="H17" s="24"/>
      <c r="I17" s="24"/>
      <c r="J17" s="24"/>
      <c r="K17" s="24"/>
      <c r="L17" s="24"/>
      <c r="M17" s="24"/>
      <c r="N17" s="24"/>
      <c r="O17" s="24"/>
    </row>
  </sheetData>
  <mergeCells count="2">
    <mergeCell ref="B2:C2"/>
    <mergeCell ref="F2:I2"/>
  </mergeCells>
  <conditionalFormatting sqref="F4:I6">
    <cfRule type="cellIs" dxfId="35" priority="269" operator="equal">
      <formula>#REF!</formula>
    </cfRule>
    <cfRule type="cellIs" dxfId="34" priority="270" operator="equal">
      <formula>$Q4</formula>
    </cfRule>
  </conditionalFormatting>
  <dataValidations count="1">
    <dataValidation type="list" allowBlank="1" showInputMessage="1" showErrorMessage="1" sqref="C4:C6">
      <formula1>$E$3:$I$3</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zoomScale="70" zoomScaleNormal="70" workbookViewId="0">
      <selection activeCell="N12" sqref="N12"/>
    </sheetView>
  </sheetViews>
  <sheetFormatPr defaultRowHeight="15" x14ac:dyDescent="0.25"/>
  <cols>
    <col min="8" max="8" width="27.7109375" customWidth="1"/>
    <col min="9" max="9" width="1.5703125" customWidth="1"/>
    <col min="10" max="10" width="18.5703125" customWidth="1"/>
    <col min="11" max="11" width="33.140625" customWidth="1"/>
    <col min="12" max="12" width="18.28515625" customWidth="1"/>
    <col min="13" max="13" width="12.7109375" hidden="1" customWidth="1"/>
    <col min="14" max="14" width="19.42578125" customWidth="1"/>
    <col min="15" max="15" width="11.7109375" hidden="1" customWidth="1"/>
    <col min="16" max="16" width="34.5703125" customWidth="1"/>
    <col min="17" max="17" width="3" customWidth="1"/>
    <col min="18" max="18" width="10" hidden="1" customWidth="1"/>
    <col min="19" max="19" width="4.7109375" hidden="1" customWidth="1"/>
    <col min="20" max="20" width="9" style="54" hidden="1" customWidth="1"/>
    <col min="21" max="24" width="9" hidden="1" customWidth="1"/>
    <col min="25" max="28" width="9" customWidth="1"/>
  </cols>
  <sheetData>
    <row r="1" spans="1:29" ht="19.5" thickBot="1" x14ac:dyDescent="0.35">
      <c r="A1" s="43" t="s">
        <v>120</v>
      </c>
      <c r="B1" s="43"/>
      <c r="C1" s="24"/>
      <c r="D1" s="24"/>
      <c r="E1" s="24"/>
      <c r="F1" s="24"/>
      <c r="G1" s="24"/>
      <c r="H1" s="24"/>
      <c r="I1" s="24"/>
      <c r="J1" s="43" t="s">
        <v>78</v>
      </c>
      <c r="K1" s="24"/>
      <c r="L1" s="24"/>
      <c r="M1" s="24"/>
      <c r="N1" s="24"/>
      <c r="O1" s="24"/>
      <c r="P1" s="24"/>
      <c r="Q1" s="24"/>
      <c r="R1" s="24"/>
      <c r="S1" s="24"/>
      <c r="T1" s="53"/>
      <c r="U1" s="24"/>
      <c r="V1" s="24"/>
      <c r="W1" s="24"/>
      <c r="X1" s="24"/>
      <c r="Y1" s="24"/>
      <c r="Z1" s="24"/>
      <c r="AA1" s="24"/>
      <c r="AB1" s="24"/>
      <c r="AC1" s="24"/>
    </row>
    <row r="2" spans="1:29" ht="31.5" customHeight="1" thickBot="1" x14ac:dyDescent="0.3">
      <c r="A2" s="24"/>
      <c r="B2" s="24"/>
      <c r="C2" s="24"/>
      <c r="D2" s="24"/>
      <c r="E2" s="24"/>
      <c r="F2" s="24"/>
      <c r="G2" s="24"/>
      <c r="H2" s="24"/>
      <c r="I2" s="24"/>
      <c r="J2" s="13" t="s">
        <v>48</v>
      </c>
      <c r="K2" s="13" t="s">
        <v>49</v>
      </c>
      <c r="L2" s="17" t="s">
        <v>54</v>
      </c>
      <c r="M2" s="17"/>
      <c r="N2" s="17" t="s">
        <v>116</v>
      </c>
      <c r="O2" s="17"/>
      <c r="P2" s="14" t="s">
        <v>57</v>
      </c>
      <c r="Q2" s="24"/>
      <c r="R2" s="36" t="s">
        <v>70</v>
      </c>
      <c r="S2" s="33"/>
      <c r="T2" s="52"/>
      <c r="U2" s="24"/>
      <c r="V2" s="24"/>
      <c r="W2" s="24"/>
      <c r="X2" s="24"/>
      <c r="Y2" s="24"/>
      <c r="Z2" s="24"/>
      <c r="AA2" s="24"/>
      <c r="AB2" s="24"/>
    </row>
    <row r="3" spans="1:29" ht="15.75" thickBot="1" x14ac:dyDescent="0.3">
      <c r="A3" s="24"/>
      <c r="B3" s="24"/>
      <c r="C3" s="24"/>
      <c r="D3" s="24"/>
      <c r="E3" s="24"/>
      <c r="F3" s="24"/>
      <c r="G3" s="24"/>
      <c r="H3" s="24"/>
      <c r="I3" s="24"/>
      <c r="J3" s="29" t="s">
        <v>59</v>
      </c>
      <c r="K3" s="30" t="s">
        <v>71</v>
      </c>
      <c r="L3" s="59">
        <f>AVERAGE(M4:M6)</f>
        <v>0</v>
      </c>
      <c r="M3" s="57">
        <f>AVERAGE(M4:M6)</f>
        <v>0</v>
      </c>
      <c r="N3" s="58">
        <f>AVERAGE(O4:O6)</f>
        <v>0</v>
      </c>
      <c r="O3" s="58">
        <f>AVERAGE(O4:O6)</f>
        <v>0</v>
      </c>
      <c r="P3" s="12"/>
      <c r="Q3" s="24"/>
      <c r="R3" s="37" t="str">
        <f>'1-Relevans'!I3</f>
        <v>Nivå 4</v>
      </c>
      <c r="S3" s="44" t="s">
        <v>92</v>
      </c>
      <c r="T3" s="52">
        <v>4</v>
      </c>
      <c r="U3" s="37" t="str">
        <f>R3</f>
        <v>Nivå 4</v>
      </c>
      <c r="V3" s="37" t="str">
        <f>R3</f>
        <v>Nivå 4</v>
      </c>
      <c r="W3" s="52">
        <v>4</v>
      </c>
      <c r="X3" s="24"/>
      <c r="Y3" s="24"/>
      <c r="Z3" s="24"/>
      <c r="AA3" s="24"/>
      <c r="AB3" s="24"/>
    </row>
    <row r="4" spans="1:29" x14ac:dyDescent="0.25">
      <c r="A4" s="24"/>
      <c r="B4" s="24"/>
      <c r="C4" s="24"/>
      <c r="D4" s="24"/>
      <c r="E4" s="24"/>
      <c r="F4" s="24"/>
      <c r="G4" s="24"/>
      <c r="H4" s="24"/>
      <c r="I4" s="24"/>
      <c r="J4" s="25"/>
      <c r="K4" s="27" t="s">
        <v>28</v>
      </c>
      <c r="L4" s="28" t="str">
        <f>VLOOKUP('1-Relevans'!C4,$R$3:$V$7,4,FALSE)</f>
        <v>Ambition ej vald</v>
      </c>
      <c r="M4" s="28">
        <f>(VLOOKUP(L4,$U$3:$W$7,3,FALSE))</f>
        <v>0</v>
      </c>
      <c r="N4" s="28">
        <f>IF(O4=1,"Nivå 1",IF(O4=2,"Nivå 2",IF(O4=3,"Nivå 3",IF(O4=4,"Nivå 4",0))))</f>
        <v>0</v>
      </c>
      <c r="O4" s="28">
        <f>'Projektets nuvarande uppfyllnad'!O7</f>
        <v>0</v>
      </c>
      <c r="P4" s="15"/>
      <c r="Q4" s="24"/>
      <c r="R4" s="37" t="str">
        <f>'1-Relevans'!H3</f>
        <v>Nivå 3</v>
      </c>
      <c r="S4" s="44" t="s">
        <v>91</v>
      </c>
      <c r="T4" s="52">
        <v>3</v>
      </c>
      <c r="U4" s="37" t="str">
        <f t="shared" ref="U4:U6" si="0">R4</f>
        <v>Nivå 3</v>
      </c>
      <c r="V4" s="37" t="str">
        <f t="shared" ref="V4:V6" si="1">R4</f>
        <v>Nivå 3</v>
      </c>
      <c r="W4" s="52">
        <v>3</v>
      </c>
      <c r="X4" s="24"/>
      <c r="Y4" s="24"/>
      <c r="Z4" s="24"/>
      <c r="AA4" s="24"/>
      <c r="AB4" s="24"/>
    </row>
    <row r="5" spans="1:29" x14ac:dyDescent="0.25">
      <c r="A5" s="24"/>
      <c r="B5" s="24"/>
      <c r="C5" s="24"/>
      <c r="D5" s="24"/>
      <c r="E5" s="24"/>
      <c r="F5" s="24"/>
      <c r="G5" s="24"/>
      <c r="H5" s="24"/>
      <c r="I5" s="24"/>
      <c r="J5" s="25"/>
      <c r="K5" s="18" t="s">
        <v>69</v>
      </c>
      <c r="L5" s="28" t="str">
        <f>VLOOKUP('1-Relevans'!C5,$R$3:$V$7,4,FALSE)</f>
        <v>Ambition ej vald</v>
      </c>
      <c r="M5" s="28">
        <f t="shared" ref="M5:M19" si="2">(VLOOKUP(L5,$U$3:$W$7,3,FALSE))</f>
        <v>0</v>
      </c>
      <c r="N5" s="28">
        <f t="shared" ref="N5:N6" si="3">IF(O5=1,"Nivå 1",IF(O5=2,"Nivå 2",IF(O5=3,"Nivå 3",IF(O5=4,"Nivå 4",0))))</f>
        <v>0</v>
      </c>
      <c r="O5" s="28">
        <f>'Projektets nuvarande uppfyllnad'!O8</f>
        <v>0</v>
      </c>
      <c r="P5" s="15"/>
      <c r="Q5" s="24"/>
      <c r="R5" s="37" t="str">
        <f>'1-Relevans'!G3</f>
        <v>Nivå 2</v>
      </c>
      <c r="S5" s="44" t="s">
        <v>90</v>
      </c>
      <c r="T5" s="52">
        <v>2</v>
      </c>
      <c r="U5" s="37" t="str">
        <f t="shared" si="0"/>
        <v>Nivå 2</v>
      </c>
      <c r="V5" s="37" t="str">
        <f t="shared" si="1"/>
        <v>Nivå 2</v>
      </c>
      <c r="W5" s="52">
        <v>2</v>
      </c>
      <c r="X5" s="24"/>
      <c r="Y5" s="24"/>
      <c r="Z5" s="24"/>
      <c r="AA5" s="24"/>
      <c r="AB5" s="24"/>
    </row>
    <row r="6" spans="1:29" ht="15.75" thickBot="1" x14ac:dyDescent="0.3">
      <c r="A6" s="24"/>
      <c r="B6" s="24"/>
      <c r="C6" s="24"/>
      <c r="D6" s="24"/>
      <c r="E6" s="24"/>
      <c r="F6" s="24"/>
      <c r="G6" s="24"/>
      <c r="H6" s="24"/>
      <c r="I6" s="24"/>
      <c r="J6" s="26"/>
      <c r="K6" s="19" t="s">
        <v>29</v>
      </c>
      <c r="L6" s="28" t="str">
        <f>VLOOKUP('1-Relevans'!C6,$R$3:$V$7,4,FALSE)</f>
        <v>Ambition ej vald</v>
      </c>
      <c r="M6" s="28">
        <f t="shared" si="2"/>
        <v>0</v>
      </c>
      <c r="N6" s="28">
        <f t="shared" si="3"/>
        <v>0</v>
      </c>
      <c r="O6" s="28">
        <f>'Projektets nuvarande uppfyllnad'!O9</f>
        <v>0</v>
      </c>
      <c r="P6" s="15"/>
      <c r="Q6" s="24"/>
      <c r="R6" s="37" t="str">
        <f>'1-Relevans'!F3</f>
        <v>Nivå 1</v>
      </c>
      <c r="S6" s="34">
        <v>1</v>
      </c>
      <c r="T6" s="52">
        <v>1</v>
      </c>
      <c r="U6" s="37" t="str">
        <f t="shared" si="0"/>
        <v>Nivå 1</v>
      </c>
      <c r="V6" s="37" t="str">
        <f t="shared" si="1"/>
        <v>Nivå 1</v>
      </c>
      <c r="W6" s="52">
        <v>1</v>
      </c>
      <c r="X6" s="24"/>
      <c r="Y6" s="24"/>
      <c r="Z6" s="24"/>
      <c r="AA6" s="24"/>
      <c r="AB6" s="24"/>
    </row>
    <row r="7" spans="1:29" ht="15.75" thickBot="1" x14ac:dyDescent="0.3">
      <c r="A7" s="24"/>
      <c r="B7" s="24"/>
      <c r="C7" s="24"/>
      <c r="D7" s="24"/>
      <c r="E7" s="24"/>
      <c r="F7" s="24"/>
      <c r="G7" s="24"/>
      <c r="H7" s="24"/>
      <c r="I7" s="24"/>
      <c r="J7" s="60" t="s">
        <v>60</v>
      </c>
      <c r="K7" s="32" t="s">
        <v>72</v>
      </c>
      <c r="L7" s="59">
        <f>AVERAGE(M8:M10)</f>
        <v>0</v>
      </c>
      <c r="M7" s="57">
        <f>AVERAGE(M8:M10)</f>
        <v>0</v>
      </c>
      <c r="N7" s="58">
        <f>AVERAGE(O8:O10)</f>
        <v>0</v>
      </c>
      <c r="O7" s="58">
        <f>AVERAGE(O8:O10)</f>
        <v>0</v>
      </c>
      <c r="P7" s="12"/>
      <c r="Q7" s="24"/>
      <c r="R7" s="37" t="str">
        <f>'1-Relevans'!E3</f>
        <v>Välj nivå</v>
      </c>
      <c r="S7" s="35"/>
      <c r="T7" s="52">
        <v>0</v>
      </c>
      <c r="U7" s="24" t="s">
        <v>99</v>
      </c>
      <c r="V7" s="24" t="s">
        <v>98</v>
      </c>
      <c r="W7" s="52">
        <v>0</v>
      </c>
      <c r="X7" s="24"/>
      <c r="Y7" s="24"/>
      <c r="Z7" s="24"/>
      <c r="AA7" s="24"/>
      <c r="AB7" s="24"/>
    </row>
    <row r="8" spans="1:29" x14ac:dyDescent="0.25">
      <c r="A8" s="24"/>
      <c r="B8" s="24"/>
      <c r="C8" s="24"/>
      <c r="D8" s="24"/>
      <c r="E8" s="24"/>
      <c r="F8" s="24"/>
      <c r="G8" s="24"/>
      <c r="H8" s="24"/>
      <c r="I8" s="24"/>
      <c r="J8" s="25"/>
      <c r="K8" s="31" t="s">
        <v>30</v>
      </c>
      <c r="L8" s="28" t="str">
        <f>VLOOKUP('2-Effektivitet'!C4,$R$3:$V$7,4,FALSE)</f>
        <v>Ambition ej vald</v>
      </c>
      <c r="M8" s="28">
        <f t="shared" si="2"/>
        <v>0</v>
      </c>
      <c r="N8" s="28">
        <f>IF(O8=1,"Nivå 1",IF(O8=2,"Nivå 2",IF(O8=3,"Nivå 3",IF(O8=4,"Nivå 4",0))))</f>
        <v>0</v>
      </c>
      <c r="O8" s="28">
        <f>'Projektets nuvarande uppfyllnad'!O11</f>
        <v>0</v>
      </c>
      <c r="P8" s="15"/>
      <c r="Q8" s="24"/>
      <c r="R8" s="24"/>
      <c r="S8" s="24"/>
      <c r="T8" s="53"/>
      <c r="U8" s="24"/>
      <c r="V8" s="24"/>
      <c r="W8" s="24"/>
      <c r="X8" s="24"/>
      <c r="Y8" s="24"/>
      <c r="Z8" s="24"/>
      <c r="AA8" s="24"/>
      <c r="AB8" s="24"/>
    </row>
    <row r="9" spans="1:29" x14ac:dyDescent="0.25">
      <c r="A9" s="24"/>
      <c r="B9" s="24"/>
      <c r="C9" s="24"/>
      <c r="D9" s="24"/>
      <c r="E9" s="24"/>
      <c r="F9" s="24"/>
      <c r="G9" s="24"/>
      <c r="H9" s="24"/>
      <c r="I9" s="24"/>
      <c r="J9" s="25"/>
      <c r="K9" s="18" t="s">
        <v>32</v>
      </c>
      <c r="L9" s="28" t="str">
        <f>VLOOKUP('2-Effektivitet'!C5,$R$3:$V$7,4,FALSE)</f>
        <v>Ambition ej vald</v>
      </c>
      <c r="M9" s="28">
        <f t="shared" si="2"/>
        <v>0</v>
      </c>
      <c r="N9" s="28">
        <f t="shared" ref="N9:N10" si="4">IF(O9=1,"Nivå 1",IF(O9=2,"Nivå 2",IF(O9=3,"Nivå 3",IF(O9=4,"Nivå 4",0))))</f>
        <v>0</v>
      </c>
      <c r="O9" s="28">
        <f>'Projektets nuvarande uppfyllnad'!O12</f>
        <v>0</v>
      </c>
      <c r="P9" s="15"/>
      <c r="Q9" s="24"/>
      <c r="R9" s="24"/>
      <c r="S9" s="24"/>
      <c r="T9" s="53"/>
      <c r="U9" s="24"/>
      <c r="V9" s="24"/>
      <c r="W9" s="24"/>
      <c r="X9" s="24"/>
      <c r="Y9" s="24"/>
      <c r="Z9" s="24"/>
      <c r="AA9" s="24"/>
      <c r="AB9" s="24"/>
    </row>
    <row r="10" spans="1:29" ht="15.75" thickBot="1" x14ac:dyDescent="0.3">
      <c r="A10" s="24"/>
      <c r="B10" s="24"/>
      <c r="C10" s="24"/>
      <c r="D10" s="24"/>
      <c r="E10" s="24"/>
      <c r="F10" s="24"/>
      <c r="G10" s="24"/>
      <c r="H10" s="24"/>
      <c r="I10" s="24"/>
      <c r="J10" s="26"/>
      <c r="K10" s="19" t="s">
        <v>31</v>
      </c>
      <c r="L10" s="28" t="str">
        <f>VLOOKUP('2-Effektivitet'!C6,$R$3:$V$7,4,FALSE)</f>
        <v>Ambition ej vald</v>
      </c>
      <c r="M10" s="28">
        <f t="shared" si="2"/>
        <v>0</v>
      </c>
      <c r="N10" s="28">
        <f t="shared" si="4"/>
        <v>0</v>
      </c>
      <c r="O10" s="28">
        <f>'Projektets nuvarande uppfyllnad'!O13</f>
        <v>0</v>
      </c>
      <c r="P10" s="15"/>
      <c r="Q10" s="24"/>
      <c r="R10" s="24"/>
      <c r="S10" s="24"/>
      <c r="T10" s="53"/>
      <c r="U10" s="24"/>
      <c r="V10" s="24"/>
      <c r="W10" s="24"/>
      <c r="X10" s="24"/>
      <c r="Y10" s="24"/>
      <c r="Z10" s="24"/>
      <c r="AA10" s="24"/>
      <c r="AB10" s="24"/>
    </row>
    <row r="11" spans="1:29" ht="15.75" thickBot="1" x14ac:dyDescent="0.3">
      <c r="A11" s="24"/>
      <c r="B11" s="24"/>
      <c r="C11" s="24"/>
      <c r="D11" s="24"/>
      <c r="E11" s="24"/>
      <c r="F11" s="24"/>
      <c r="G11" s="24"/>
      <c r="H11" s="24"/>
      <c r="I11" s="24"/>
      <c r="J11" s="29" t="s">
        <v>65</v>
      </c>
      <c r="K11" s="30" t="s">
        <v>74</v>
      </c>
      <c r="L11" s="59">
        <f>AVERAGE(M12:M15)</f>
        <v>0</v>
      </c>
      <c r="M11" s="57">
        <f>AVERAGE(M12:M15)</f>
        <v>0</v>
      </c>
      <c r="N11" s="58">
        <f>(O12+O14+O15)/3</f>
        <v>0</v>
      </c>
      <c r="O11" s="28">
        <f>'Projektets nuvarande uppfyllnad'!O14</f>
        <v>0</v>
      </c>
      <c r="P11" s="45"/>
      <c r="Q11" s="24"/>
      <c r="R11" s="24"/>
      <c r="S11" s="24"/>
      <c r="T11" s="53"/>
      <c r="U11" s="24"/>
      <c r="V11" s="24"/>
      <c r="W11" s="24"/>
      <c r="X11" s="24"/>
      <c r="Y11" s="24"/>
      <c r="Z11" s="24"/>
      <c r="AA11" s="24"/>
      <c r="AB11" s="24"/>
    </row>
    <row r="12" spans="1:29" ht="15.75" thickBot="1" x14ac:dyDescent="0.3">
      <c r="A12" s="24"/>
      <c r="B12" s="24"/>
      <c r="C12" s="24"/>
      <c r="D12" s="24"/>
      <c r="E12" s="24"/>
      <c r="F12" s="24"/>
      <c r="G12" s="24"/>
      <c r="H12" s="24"/>
      <c r="I12" s="24"/>
      <c r="J12" s="47"/>
      <c r="K12" s="48" t="s">
        <v>94</v>
      </c>
      <c r="L12" s="49" t="str">
        <f>VLOOKUP('3-Kvalite'!C4,$R$3:$V$7,4,FALSE)</f>
        <v>Ambition ej vald</v>
      </c>
      <c r="M12" s="28">
        <f t="shared" si="2"/>
        <v>0</v>
      </c>
      <c r="N12" s="28">
        <f>IF(O12=1,"Nivå 1",IF(O12=2,"Nivå 2",IF(O12=3,"Nivå 3",IF(O12=4,"Nivå 4",0))))</f>
        <v>0</v>
      </c>
      <c r="O12" s="28">
        <f>'Projektets nuvarande uppfyllnad'!O15</f>
        <v>0</v>
      </c>
      <c r="P12" s="50"/>
      <c r="Q12" s="24"/>
      <c r="R12" s="24"/>
      <c r="S12" s="24"/>
      <c r="T12" s="53"/>
      <c r="U12" s="24"/>
      <c r="V12" s="24"/>
      <c r="W12" s="24"/>
      <c r="X12" s="24"/>
      <c r="Y12" s="24"/>
      <c r="Z12" s="24"/>
      <c r="AA12" s="24"/>
      <c r="AB12" s="24"/>
    </row>
    <row r="13" spans="1:29" ht="15.75" thickBot="1" x14ac:dyDescent="0.3">
      <c r="A13" s="24"/>
      <c r="B13" s="24"/>
      <c r="C13" s="24"/>
      <c r="D13" s="24"/>
      <c r="E13" s="24"/>
      <c r="F13" s="24"/>
      <c r="G13" s="24"/>
      <c r="H13" s="24"/>
      <c r="I13" s="24"/>
      <c r="J13" s="25"/>
      <c r="K13" s="18" t="s">
        <v>93</v>
      </c>
      <c r="L13" s="49" t="str">
        <f>VLOOKUP('3-Kvalite'!C5,$R$3:$V$7,4,FALSE)</f>
        <v>Ambition ej vald</v>
      </c>
      <c r="M13" s="28">
        <f>(VLOOKUP(L13,$U$3:$W$7,3,FALSE))</f>
        <v>0</v>
      </c>
      <c r="N13" s="28">
        <f t="shared" ref="N13:N15" si="5">IF(O13=1,"Nivå 1",IF(O13=2,"Nivå 2",IF(O13=3,"Nivå 3",IF(O13=4,"Nivå 4",0))))</f>
        <v>0</v>
      </c>
      <c r="O13" s="28">
        <f>'Projektets nuvarande uppfyllnad'!O16</f>
        <v>0</v>
      </c>
      <c r="P13" s="15"/>
      <c r="Q13" s="24"/>
      <c r="R13" s="24"/>
      <c r="S13" s="24"/>
      <c r="T13" s="53"/>
      <c r="U13" s="24"/>
      <c r="V13" s="24"/>
      <c r="W13" s="24"/>
      <c r="X13" s="24"/>
      <c r="Y13" s="24"/>
      <c r="Z13" s="24"/>
      <c r="AA13" s="24"/>
      <c r="AB13" s="24"/>
    </row>
    <row r="14" spans="1:29" ht="15.75" thickBot="1" x14ac:dyDescent="0.3">
      <c r="A14" s="24"/>
      <c r="B14" s="24"/>
      <c r="C14" s="24"/>
      <c r="D14" s="24"/>
      <c r="E14" s="24"/>
      <c r="F14" s="24"/>
      <c r="G14" s="24"/>
      <c r="H14" s="24"/>
      <c r="I14" s="24"/>
      <c r="J14" s="25"/>
      <c r="K14" s="18" t="s">
        <v>33</v>
      </c>
      <c r="L14" s="49" t="str">
        <f>VLOOKUP('3-Kvalite'!C6,$R$3:$V$7,4,FALSE)</f>
        <v>Ambition ej vald</v>
      </c>
      <c r="M14" s="28">
        <f t="shared" si="2"/>
        <v>0</v>
      </c>
      <c r="N14" s="28">
        <f t="shared" si="5"/>
        <v>0</v>
      </c>
      <c r="O14" s="28">
        <f>'Projektets nuvarande uppfyllnad'!O17</f>
        <v>0</v>
      </c>
      <c r="P14" s="15"/>
      <c r="Q14" s="24"/>
      <c r="R14" s="24"/>
      <c r="S14" s="24"/>
      <c r="T14" s="53"/>
      <c r="U14" s="24"/>
      <c r="V14" s="24"/>
      <c r="W14" s="24"/>
      <c r="X14" s="24"/>
      <c r="Y14" s="24"/>
      <c r="Z14" s="24"/>
      <c r="AA14" s="24"/>
      <c r="AB14" s="24"/>
    </row>
    <row r="15" spans="1:29" ht="30.75" thickBot="1" x14ac:dyDescent="0.3">
      <c r="A15" s="24"/>
      <c r="B15" s="24"/>
      <c r="C15" s="24"/>
      <c r="D15" s="24"/>
      <c r="E15" s="24"/>
      <c r="F15" s="24"/>
      <c r="G15" s="24"/>
      <c r="H15" s="24"/>
      <c r="I15" s="24"/>
      <c r="J15" s="26"/>
      <c r="K15" s="19" t="s">
        <v>34</v>
      </c>
      <c r="L15" s="49" t="str">
        <f>VLOOKUP('3-Kvalite'!C7,$R$3:$V$7,4,FALSE)</f>
        <v>Ambition ej vald</v>
      </c>
      <c r="M15" s="28">
        <f t="shared" si="2"/>
        <v>0</v>
      </c>
      <c r="N15" s="28">
        <f t="shared" si="5"/>
        <v>0</v>
      </c>
      <c r="O15" s="28">
        <f>'Projektets nuvarande uppfyllnad'!O18</f>
        <v>0</v>
      </c>
      <c r="P15" s="16"/>
      <c r="Q15" s="24"/>
      <c r="R15" s="24"/>
      <c r="S15" s="24"/>
      <c r="T15" s="53"/>
      <c r="U15" s="24"/>
      <c r="V15" s="24"/>
      <c r="W15" s="24"/>
      <c r="X15" s="24"/>
      <c r="Y15" s="24"/>
      <c r="Z15" s="24"/>
      <c r="AA15" s="24"/>
      <c r="AB15" s="24"/>
    </row>
    <row r="16" spans="1:29" ht="15.75" thickBot="1" x14ac:dyDescent="0.3">
      <c r="A16" s="24"/>
      <c r="B16" s="24"/>
      <c r="C16" s="24"/>
      <c r="D16" s="24"/>
      <c r="E16" s="24"/>
      <c r="F16" s="24"/>
      <c r="G16" s="24"/>
      <c r="H16" s="24"/>
      <c r="I16" s="24"/>
      <c r="J16" s="29" t="s">
        <v>66</v>
      </c>
      <c r="K16" s="32" t="s">
        <v>73</v>
      </c>
      <c r="L16" s="59">
        <f>AVERAGE(M17:M19)</f>
        <v>0</v>
      </c>
      <c r="M16" s="57">
        <f>AVERAGE(M17:M19)</f>
        <v>0</v>
      </c>
      <c r="N16" s="58">
        <f>AVERAGE(O17:O19)</f>
        <v>0</v>
      </c>
      <c r="O16" s="28">
        <f>'Projektets nuvarande uppfyllnad'!O19</f>
        <v>0</v>
      </c>
      <c r="P16" s="45"/>
      <c r="Q16" s="24"/>
      <c r="R16" s="24"/>
      <c r="S16" s="24"/>
      <c r="T16" s="53"/>
      <c r="U16" s="24"/>
      <c r="V16" s="24"/>
      <c r="W16" s="24"/>
      <c r="X16" s="24"/>
      <c r="Y16" s="24"/>
      <c r="Z16" s="24"/>
      <c r="AA16" s="24"/>
      <c r="AB16" s="24"/>
    </row>
    <row r="17" spans="1:28" x14ac:dyDescent="0.25">
      <c r="A17" s="24"/>
      <c r="B17" s="24"/>
      <c r="C17" s="24"/>
      <c r="D17" s="24"/>
      <c r="E17" s="24"/>
      <c r="F17" s="24"/>
      <c r="G17" s="24"/>
      <c r="H17" s="24"/>
      <c r="I17" s="24"/>
      <c r="J17" s="25"/>
      <c r="K17" s="31" t="s">
        <v>35</v>
      </c>
      <c r="L17" s="28" t="str">
        <f>VLOOKUP('4-Nyttogörande'!C4,$R$3:$V$7,4,FALSE)</f>
        <v>Ambition ej vald</v>
      </c>
      <c r="M17" s="28">
        <f t="shared" si="2"/>
        <v>0</v>
      </c>
      <c r="N17" s="28">
        <f>IF(O17=1,"Nivå 1",IF(O17=2,"Nivå 2",IF(O17=3,"Nivå 3",IF(O17=4,"Nivå 4",0))))</f>
        <v>0</v>
      </c>
      <c r="O17" s="28">
        <f>'Projektets nuvarande uppfyllnad'!O20</f>
        <v>0</v>
      </c>
      <c r="P17" s="46"/>
      <c r="Q17" s="24"/>
      <c r="R17" s="24"/>
      <c r="S17" s="24"/>
      <c r="T17" s="53"/>
      <c r="U17" s="24"/>
      <c r="V17" s="24"/>
      <c r="W17" s="24"/>
      <c r="X17" s="24"/>
      <c r="Y17" s="24"/>
      <c r="Z17" s="24"/>
      <c r="AA17" s="24"/>
      <c r="AB17" s="24"/>
    </row>
    <row r="18" spans="1:28" x14ac:dyDescent="0.25">
      <c r="A18" s="24"/>
      <c r="B18" s="24"/>
      <c r="C18" s="24"/>
      <c r="D18" s="24"/>
      <c r="E18" s="24"/>
      <c r="F18" s="24"/>
      <c r="G18" s="24"/>
      <c r="H18" s="24"/>
      <c r="I18" s="24"/>
      <c r="J18" s="25"/>
      <c r="K18" s="18" t="s">
        <v>36</v>
      </c>
      <c r="L18" s="28" t="str">
        <f>VLOOKUP('4-Nyttogörande'!C5,$R$3:$V$7,4,FALSE)</f>
        <v>Ambition ej vald</v>
      </c>
      <c r="M18" s="28">
        <f t="shared" si="2"/>
        <v>0</v>
      </c>
      <c r="N18" s="28">
        <f t="shared" ref="N18:N19" si="6">IF(O18=1,"Nivå 1",IF(O18=2,"Nivå 2",IF(O18=3,"Nivå 3",IF(O18=4,"Nivå 4",0))))</f>
        <v>0</v>
      </c>
      <c r="O18" s="28">
        <f>'Projektets nuvarande uppfyllnad'!O21</f>
        <v>0</v>
      </c>
      <c r="P18" s="15"/>
      <c r="Q18" s="24"/>
      <c r="R18" s="24"/>
      <c r="S18" s="24"/>
      <c r="T18" s="53"/>
      <c r="U18" s="24"/>
      <c r="V18" s="24"/>
      <c r="W18" s="24"/>
      <c r="X18" s="24"/>
      <c r="Y18" s="24"/>
      <c r="Z18" s="24"/>
      <c r="AA18" s="24"/>
      <c r="AB18" s="24"/>
    </row>
    <row r="19" spans="1:28" ht="15.75" thickBot="1" x14ac:dyDescent="0.3">
      <c r="A19" s="24"/>
      <c r="B19" s="24"/>
      <c r="C19" s="24"/>
      <c r="D19" s="24"/>
      <c r="E19" s="24"/>
      <c r="F19" s="24"/>
      <c r="G19" s="24"/>
      <c r="H19" s="24"/>
      <c r="I19" s="24"/>
      <c r="J19" s="26"/>
      <c r="K19" s="19" t="s">
        <v>37</v>
      </c>
      <c r="L19" s="28" t="str">
        <f>VLOOKUP('4-Nyttogörande'!C6,$R$3:$V$7,4,FALSE)</f>
        <v>Ambition ej vald</v>
      </c>
      <c r="M19" s="28">
        <f t="shared" si="2"/>
        <v>0</v>
      </c>
      <c r="N19" s="28">
        <f t="shared" si="6"/>
        <v>0</v>
      </c>
      <c r="O19" s="28">
        <f>'Projektets nuvarande uppfyllnad'!O22</f>
        <v>0</v>
      </c>
      <c r="P19" s="15"/>
      <c r="Q19" s="24"/>
      <c r="R19" s="24"/>
      <c r="S19" s="24"/>
      <c r="T19" s="53"/>
      <c r="U19" s="24"/>
      <c r="V19" s="24"/>
      <c r="W19" s="24"/>
      <c r="X19" s="24"/>
      <c r="Y19" s="24"/>
      <c r="Z19" s="24"/>
      <c r="AA19" s="24"/>
      <c r="AB19" s="24"/>
    </row>
    <row r="20" spans="1:28" x14ac:dyDescent="0.25">
      <c r="A20" s="24"/>
      <c r="B20" s="24"/>
      <c r="C20" s="24"/>
      <c r="D20" s="24"/>
      <c r="E20" s="24"/>
      <c r="F20" s="24"/>
      <c r="G20" s="24"/>
      <c r="H20" s="24"/>
      <c r="I20" s="24"/>
      <c r="J20" s="24"/>
      <c r="K20" s="55"/>
      <c r="L20" s="56"/>
      <c r="M20" s="56"/>
      <c r="N20" s="56"/>
      <c r="O20" s="51"/>
      <c r="P20" s="24"/>
      <c r="Q20" s="24"/>
      <c r="R20" s="24"/>
      <c r="S20" s="24"/>
      <c r="T20" s="53"/>
      <c r="U20" s="24"/>
      <c r="V20" s="24"/>
      <c r="W20" s="24"/>
      <c r="X20" s="24"/>
      <c r="Y20" s="24"/>
      <c r="Z20" s="24"/>
      <c r="AA20" s="24"/>
      <c r="AB20" s="24"/>
    </row>
    <row r="21" spans="1:28" x14ac:dyDescent="0.25">
      <c r="A21" s="24"/>
      <c r="B21" s="24"/>
      <c r="C21" s="24"/>
      <c r="D21" s="24"/>
      <c r="E21" s="24"/>
      <c r="F21" s="24"/>
      <c r="G21" s="24"/>
      <c r="H21" s="24"/>
      <c r="I21" s="24"/>
      <c r="J21" s="24"/>
      <c r="K21" s="24"/>
      <c r="L21" s="24"/>
      <c r="M21" s="24"/>
      <c r="N21" s="24"/>
      <c r="O21" s="24"/>
      <c r="P21" s="24"/>
      <c r="Q21" s="24"/>
      <c r="R21" s="24"/>
      <c r="S21" s="24"/>
      <c r="T21" s="53"/>
      <c r="U21" s="24"/>
      <c r="V21" s="24"/>
      <c r="W21" s="24"/>
      <c r="X21" s="24"/>
      <c r="Y21" s="24"/>
      <c r="Z21" s="24"/>
      <c r="AA21" s="24"/>
      <c r="AB21" s="24"/>
    </row>
    <row r="22" spans="1:28" x14ac:dyDescent="0.25">
      <c r="A22" s="24"/>
      <c r="B22" s="24"/>
      <c r="C22" s="24"/>
      <c r="D22" s="24"/>
      <c r="E22" s="24"/>
      <c r="F22" s="24"/>
      <c r="G22" s="24"/>
      <c r="H22" s="24"/>
      <c r="I22" s="24"/>
      <c r="J22" s="24"/>
      <c r="K22" s="24"/>
      <c r="L22" s="24"/>
      <c r="M22" s="24"/>
      <c r="N22" s="24"/>
      <c r="O22" s="24"/>
      <c r="P22" s="24"/>
      <c r="Q22" s="24"/>
      <c r="R22" s="24"/>
      <c r="S22" s="24"/>
      <c r="T22" s="53"/>
      <c r="U22" s="24"/>
      <c r="V22" s="24"/>
      <c r="W22" s="24"/>
      <c r="X22" s="24"/>
      <c r="Y22" s="24"/>
      <c r="Z22" s="24"/>
      <c r="AA22" s="24"/>
      <c r="AB22" s="24"/>
    </row>
    <row r="23" spans="1:28" x14ac:dyDescent="0.25">
      <c r="A23" s="24"/>
      <c r="B23" s="24"/>
      <c r="C23" s="24"/>
      <c r="D23" s="24"/>
      <c r="E23" s="24"/>
      <c r="F23" s="24"/>
      <c r="G23" s="24"/>
      <c r="H23" s="24"/>
      <c r="I23" s="24"/>
      <c r="J23" s="24"/>
      <c r="K23" s="24"/>
      <c r="L23" s="24"/>
      <c r="M23" s="24"/>
      <c r="N23" s="24"/>
      <c r="O23" s="24"/>
      <c r="P23" s="24"/>
      <c r="Q23" s="24"/>
      <c r="R23" s="24"/>
      <c r="S23" s="24"/>
      <c r="T23" s="53"/>
      <c r="U23" s="24"/>
      <c r="V23" s="24"/>
      <c r="W23" s="24"/>
      <c r="X23" s="24"/>
      <c r="Y23" s="24"/>
      <c r="Z23" s="24"/>
      <c r="AA23" s="24"/>
      <c r="AB23" s="24"/>
    </row>
    <row r="24" spans="1:28" x14ac:dyDescent="0.25">
      <c r="A24" s="24"/>
      <c r="B24" s="24"/>
      <c r="C24" s="24"/>
      <c r="D24" s="24"/>
      <c r="E24" s="24"/>
      <c r="F24" s="24"/>
      <c r="G24" s="24"/>
      <c r="H24" s="24"/>
      <c r="I24" s="24"/>
      <c r="J24" s="24"/>
      <c r="K24" s="24"/>
      <c r="L24" s="24"/>
      <c r="M24" s="24"/>
      <c r="N24" s="24"/>
      <c r="O24" s="24"/>
      <c r="P24" s="24"/>
      <c r="Q24" s="24"/>
      <c r="R24" s="24"/>
      <c r="S24" s="24"/>
      <c r="T24" s="53"/>
      <c r="U24" s="24"/>
      <c r="V24" s="24"/>
      <c r="W24" s="24"/>
      <c r="X24" s="24"/>
      <c r="Y24" s="24"/>
      <c r="Z24" s="24"/>
      <c r="AA24" s="24"/>
      <c r="AB24" s="24"/>
    </row>
    <row r="25" spans="1:28" x14ac:dyDescent="0.25">
      <c r="A25" s="24"/>
      <c r="B25" s="24"/>
      <c r="C25" s="24"/>
      <c r="D25" s="24"/>
      <c r="E25" s="24"/>
      <c r="F25" s="24"/>
      <c r="G25" s="24"/>
      <c r="H25" s="24"/>
      <c r="I25" s="24"/>
      <c r="J25" s="24"/>
      <c r="K25" s="24"/>
      <c r="L25" s="24"/>
      <c r="M25" s="24"/>
      <c r="N25" s="24"/>
      <c r="O25" s="24"/>
      <c r="P25" s="24"/>
      <c r="Q25" s="24"/>
      <c r="R25" s="24"/>
      <c r="S25" s="24"/>
      <c r="T25" s="53"/>
      <c r="U25" s="24"/>
      <c r="V25" s="24"/>
      <c r="W25" s="24"/>
      <c r="X25" s="24"/>
      <c r="Y25" s="24"/>
      <c r="Z25" s="24"/>
      <c r="AA25" s="24"/>
      <c r="AB25" s="24"/>
    </row>
    <row r="26" spans="1:28" x14ac:dyDescent="0.25">
      <c r="A26" s="24"/>
      <c r="B26" s="24"/>
      <c r="C26" s="24"/>
      <c r="D26" s="24"/>
      <c r="E26" s="24"/>
      <c r="F26" s="24"/>
      <c r="G26" s="24"/>
      <c r="H26" s="24"/>
      <c r="I26" s="24"/>
      <c r="J26" s="24"/>
      <c r="K26" s="24"/>
      <c r="L26" s="24"/>
      <c r="M26" s="24"/>
      <c r="N26" s="24"/>
      <c r="O26" s="24"/>
      <c r="P26" s="24"/>
      <c r="Q26" s="24"/>
      <c r="R26" s="24"/>
      <c r="S26" s="24"/>
      <c r="T26" s="53"/>
      <c r="U26" s="24"/>
      <c r="V26" s="24"/>
      <c r="W26" s="24"/>
      <c r="X26" s="24"/>
    </row>
    <row r="27" spans="1:28" x14ac:dyDescent="0.25">
      <c r="A27" s="24"/>
      <c r="B27" s="24"/>
      <c r="C27" s="24"/>
      <c r="D27" s="24"/>
      <c r="E27" s="24"/>
      <c r="F27" s="24"/>
      <c r="G27" s="24"/>
      <c r="H27" s="24"/>
      <c r="I27" s="24"/>
      <c r="J27" s="24"/>
      <c r="K27" s="24"/>
      <c r="L27" s="24"/>
      <c r="M27" s="24"/>
      <c r="N27" s="24"/>
      <c r="O27" s="24"/>
      <c r="P27" s="24"/>
      <c r="Q27" s="24"/>
      <c r="R27" s="24"/>
      <c r="S27" s="24"/>
      <c r="T27" s="53"/>
      <c r="U27" s="24"/>
      <c r="V27" s="24"/>
      <c r="W27" s="24"/>
      <c r="X27" s="24"/>
    </row>
    <row r="28" spans="1:28" x14ac:dyDescent="0.25">
      <c r="A28" s="24"/>
      <c r="B28" s="24"/>
      <c r="C28" s="24"/>
      <c r="D28" s="24"/>
      <c r="E28" s="24"/>
      <c r="F28" s="24"/>
      <c r="G28" s="24"/>
      <c r="H28" s="24"/>
      <c r="I28" s="24"/>
      <c r="J28" s="24"/>
      <c r="K28" s="24"/>
      <c r="L28" s="24"/>
      <c r="M28" s="24"/>
      <c r="N28" s="24"/>
      <c r="O28" s="24"/>
      <c r="P28" s="24"/>
      <c r="Q28" s="24"/>
      <c r="R28" s="24"/>
      <c r="S28" s="24"/>
      <c r="T28" s="53"/>
      <c r="U28" s="24"/>
      <c r="V28" s="24"/>
      <c r="W28" s="24"/>
      <c r="X28" s="24"/>
    </row>
    <row r="29" spans="1:28" x14ac:dyDescent="0.25">
      <c r="A29" s="24"/>
      <c r="B29" s="24"/>
      <c r="C29" s="24"/>
      <c r="D29" s="24"/>
      <c r="E29" s="24"/>
      <c r="F29" s="24"/>
      <c r="G29" s="24"/>
      <c r="H29" s="24"/>
      <c r="I29" s="24"/>
      <c r="J29" s="21"/>
      <c r="K29" s="24"/>
      <c r="L29" s="24"/>
      <c r="M29" s="24"/>
      <c r="N29" s="24"/>
      <c r="O29" s="24"/>
      <c r="P29" s="24"/>
      <c r="Q29" s="24"/>
      <c r="R29" s="24"/>
      <c r="S29" s="24"/>
      <c r="T29" s="53"/>
      <c r="U29" s="24"/>
      <c r="V29" s="24"/>
      <c r="W29" s="24"/>
      <c r="X29" s="24"/>
    </row>
    <row r="30" spans="1:28" x14ac:dyDescent="0.25">
      <c r="A30" s="24"/>
      <c r="B30" s="24"/>
      <c r="C30" s="24"/>
      <c r="D30" s="24"/>
      <c r="E30" s="24"/>
      <c r="F30" s="24"/>
      <c r="G30" s="24"/>
      <c r="H30" s="24"/>
      <c r="I30" s="24"/>
      <c r="J30" s="41"/>
      <c r="K30" s="42"/>
      <c r="L30" s="42"/>
      <c r="M30" s="42"/>
      <c r="N30" s="24"/>
      <c r="O30" s="24"/>
      <c r="P30" s="24"/>
      <c r="Q30" s="24"/>
      <c r="R30" s="24"/>
      <c r="S30" s="24"/>
      <c r="T30" s="53"/>
      <c r="U30" s="24"/>
      <c r="V30" s="24"/>
      <c r="W30" s="24"/>
      <c r="X30" s="24"/>
    </row>
    <row r="31" spans="1:28" x14ac:dyDescent="0.25">
      <c r="A31" s="24"/>
      <c r="B31" s="24"/>
      <c r="C31" s="24"/>
      <c r="D31" s="24"/>
      <c r="E31" s="24"/>
      <c r="F31" s="24"/>
      <c r="G31" s="24"/>
      <c r="H31" s="24"/>
      <c r="I31" s="24"/>
      <c r="J31" s="41"/>
      <c r="K31" s="42"/>
      <c r="L31" s="42"/>
      <c r="M31" s="42"/>
      <c r="N31" s="24"/>
      <c r="O31" s="24"/>
      <c r="P31" s="24"/>
      <c r="Q31" s="24"/>
      <c r="R31" s="24"/>
      <c r="S31" s="24"/>
      <c r="T31" s="53"/>
      <c r="U31" s="24"/>
      <c r="V31" s="24"/>
      <c r="W31" s="24"/>
      <c r="X31" s="24"/>
    </row>
    <row r="32" spans="1:28" x14ac:dyDescent="0.25">
      <c r="A32" s="24" t="s">
        <v>101</v>
      </c>
      <c r="B32" s="24"/>
      <c r="C32" s="24"/>
      <c r="D32" s="24"/>
      <c r="E32" s="24"/>
      <c r="F32" s="24"/>
      <c r="G32" s="24"/>
      <c r="H32" s="24"/>
      <c r="I32" s="24"/>
      <c r="J32" s="41"/>
      <c r="K32" s="42"/>
      <c r="L32" s="42"/>
      <c r="M32" s="42"/>
      <c r="N32" s="24"/>
      <c r="O32" s="24"/>
      <c r="P32" s="24"/>
      <c r="Q32" s="24"/>
      <c r="R32" s="24"/>
      <c r="S32" s="24"/>
      <c r="T32" s="53"/>
      <c r="U32" s="24"/>
      <c r="V32" s="24"/>
      <c r="W32" s="24"/>
      <c r="X32" s="24"/>
    </row>
    <row r="33" spans="1:24" x14ac:dyDescent="0.25">
      <c r="A33" s="24" t="s">
        <v>102</v>
      </c>
      <c r="B33" s="24" t="s">
        <v>103</v>
      </c>
      <c r="C33" s="24" t="s">
        <v>104</v>
      </c>
      <c r="D33" s="24"/>
      <c r="E33" s="24"/>
      <c r="F33" s="24"/>
      <c r="G33" s="24"/>
      <c r="H33" s="24"/>
      <c r="I33" s="24"/>
      <c r="J33" s="41"/>
      <c r="K33" s="42"/>
      <c r="L33" s="42"/>
      <c r="M33" s="42"/>
      <c r="N33" s="24"/>
      <c r="O33" s="24"/>
      <c r="P33" s="24"/>
      <c r="Q33" s="24"/>
      <c r="R33" s="24"/>
      <c r="S33" s="24"/>
      <c r="T33" s="53"/>
      <c r="U33" s="24"/>
      <c r="V33" s="24"/>
      <c r="W33" s="24"/>
      <c r="X33" s="24"/>
    </row>
    <row r="34" spans="1:24" x14ac:dyDescent="0.25">
      <c r="A34" s="24"/>
      <c r="B34" s="24"/>
      <c r="C34" s="24"/>
      <c r="D34" s="24"/>
      <c r="E34" s="24"/>
      <c r="F34" s="24"/>
      <c r="G34" s="24"/>
      <c r="H34" s="24"/>
      <c r="I34" s="38"/>
      <c r="J34" s="39"/>
      <c r="K34" s="38"/>
      <c r="L34" s="24"/>
      <c r="M34" s="24"/>
      <c r="N34" s="24"/>
      <c r="O34" s="24"/>
      <c r="P34" s="24"/>
      <c r="Q34" s="24"/>
      <c r="R34" s="24"/>
      <c r="S34" s="24"/>
      <c r="T34" s="53"/>
      <c r="U34" s="24"/>
      <c r="V34" s="24"/>
      <c r="W34" s="24"/>
      <c r="X34" s="24"/>
    </row>
    <row r="35" spans="1:24" x14ac:dyDescent="0.25">
      <c r="A35" s="24"/>
      <c r="B35" s="24"/>
      <c r="C35" s="24"/>
      <c r="D35" s="24"/>
      <c r="E35" s="24"/>
      <c r="F35" s="24"/>
      <c r="G35" s="24"/>
      <c r="H35" s="24"/>
      <c r="I35" s="38"/>
      <c r="J35" s="40"/>
      <c r="K35" s="38"/>
      <c r="L35" s="24"/>
      <c r="M35" s="24"/>
      <c r="N35" s="24"/>
      <c r="O35" s="24"/>
      <c r="P35" s="24"/>
      <c r="Q35" s="24"/>
      <c r="R35" s="24"/>
      <c r="S35" s="24"/>
      <c r="T35" s="53"/>
      <c r="U35" s="24"/>
      <c r="V35" s="24"/>
      <c r="W35" s="24"/>
      <c r="X35" s="24"/>
    </row>
    <row r="36" spans="1:24" x14ac:dyDescent="0.25">
      <c r="A36" s="24"/>
      <c r="B36" s="24"/>
      <c r="C36" s="24"/>
      <c r="D36" s="24"/>
      <c r="E36" s="24"/>
      <c r="F36" s="24"/>
      <c r="G36" s="24"/>
      <c r="H36" s="24"/>
      <c r="I36" s="38"/>
      <c r="J36" s="40"/>
      <c r="K36" s="38"/>
      <c r="L36" s="24"/>
      <c r="M36" s="24"/>
      <c r="N36" s="24"/>
      <c r="O36" s="24"/>
      <c r="P36" s="24"/>
      <c r="Q36" s="24"/>
      <c r="R36" s="24"/>
      <c r="S36" s="24"/>
      <c r="T36" s="53"/>
      <c r="U36" s="24"/>
      <c r="V36" s="24"/>
      <c r="W36" s="24"/>
      <c r="X36" s="24"/>
    </row>
    <row r="37" spans="1:24" x14ac:dyDescent="0.25">
      <c r="A37" s="24"/>
      <c r="B37" s="24"/>
      <c r="C37" s="24"/>
      <c r="D37" s="24"/>
      <c r="E37" s="24"/>
      <c r="F37" s="24"/>
      <c r="G37" s="24"/>
      <c r="H37" s="24"/>
      <c r="I37" s="38"/>
      <c r="J37" s="40"/>
      <c r="K37" s="38"/>
      <c r="L37" s="24"/>
      <c r="M37" s="24"/>
      <c r="N37" s="24"/>
      <c r="O37" s="24"/>
      <c r="P37" s="24"/>
      <c r="Q37" s="24"/>
      <c r="R37" s="24"/>
      <c r="S37" s="24"/>
      <c r="T37" s="53"/>
      <c r="U37" s="24"/>
      <c r="V37" s="24"/>
      <c r="W37" s="24"/>
      <c r="X37" s="24"/>
    </row>
    <row r="38" spans="1:24" x14ac:dyDescent="0.25">
      <c r="A38" s="24"/>
      <c r="B38" s="24"/>
      <c r="C38" s="24"/>
      <c r="D38" s="24"/>
      <c r="E38" s="24"/>
      <c r="F38" s="24"/>
      <c r="G38" s="24"/>
      <c r="H38" s="24"/>
      <c r="I38" s="38"/>
      <c r="J38" s="39"/>
      <c r="K38" s="38"/>
      <c r="L38" s="24"/>
      <c r="M38" s="24"/>
      <c r="N38" s="24"/>
      <c r="O38" s="24"/>
      <c r="P38" s="24"/>
      <c r="Q38" s="24"/>
      <c r="R38" s="24"/>
      <c r="S38" s="24"/>
      <c r="T38" s="53"/>
      <c r="U38" s="24"/>
      <c r="V38" s="24"/>
      <c r="W38" s="24"/>
      <c r="X38" s="24"/>
    </row>
    <row r="39" spans="1:24" x14ac:dyDescent="0.25">
      <c r="A39" s="24"/>
      <c r="B39" s="24"/>
      <c r="C39" s="24"/>
      <c r="D39" s="24"/>
      <c r="E39" s="24"/>
      <c r="F39" s="24"/>
      <c r="G39" s="24"/>
      <c r="H39" s="24"/>
      <c r="I39" s="38"/>
      <c r="J39" s="40"/>
      <c r="K39" s="38"/>
      <c r="L39" s="24"/>
      <c r="M39" s="24"/>
      <c r="N39" s="24"/>
      <c r="O39" s="24"/>
      <c r="P39" s="24"/>
      <c r="Q39" s="24"/>
      <c r="R39" s="24"/>
      <c r="S39" s="24"/>
      <c r="T39" s="53"/>
      <c r="U39" s="24"/>
      <c r="V39" s="24"/>
      <c r="W39" s="24"/>
      <c r="X39" s="24"/>
    </row>
    <row r="40" spans="1:24" x14ac:dyDescent="0.25">
      <c r="A40" s="24"/>
      <c r="B40" s="24"/>
      <c r="C40" s="24"/>
      <c r="D40" s="24"/>
      <c r="E40" s="24"/>
      <c r="F40" s="24"/>
      <c r="G40" s="24"/>
      <c r="H40" s="24"/>
      <c r="I40" s="38"/>
      <c r="J40" s="40"/>
      <c r="K40" s="38"/>
      <c r="L40" s="24"/>
      <c r="M40" s="24"/>
      <c r="N40" s="24"/>
      <c r="O40" s="24"/>
      <c r="P40" s="24"/>
      <c r="Q40" s="24"/>
      <c r="R40" s="24"/>
      <c r="S40" s="24"/>
      <c r="T40" s="53"/>
      <c r="U40" s="24"/>
      <c r="V40" s="24"/>
      <c r="W40" s="24"/>
      <c r="X40" s="24"/>
    </row>
    <row r="41" spans="1:24" x14ac:dyDescent="0.25">
      <c r="A41" s="24"/>
      <c r="B41" s="24"/>
      <c r="C41" s="24"/>
      <c r="D41" s="24"/>
      <c r="E41" s="24"/>
      <c r="F41" s="24"/>
      <c r="G41" s="24"/>
      <c r="H41" s="24"/>
      <c r="I41" s="38"/>
      <c r="J41" s="40"/>
      <c r="K41" s="38"/>
      <c r="L41" s="24"/>
      <c r="M41" s="24"/>
      <c r="N41" s="24"/>
      <c r="O41" s="24"/>
      <c r="P41" s="24"/>
      <c r="Q41" s="24"/>
      <c r="R41" s="24"/>
      <c r="S41" s="24"/>
      <c r="T41" s="53"/>
      <c r="U41" s="24"/>
      <c r="V41" s="24"/>
      <c r="W41" s="24"/>
      <c r="X41" s="24"/>
    </row>
    <row r="42" spans="1:24" x14ac:dyDescent="0.25">
      <c r="A42" s="24"/>
      <c r="B42" s="24"/>
      <c r="C42" s="24"/>
      <c r="D42" s="24"/>
      <c r="E42" s="24"/>
      <c r="F42" s="24"/>
      <c r="G42" s="24"/>
      <c r="H42" s="24"/>
      <c r="I42" s="38"/>
      <c r="J42" s="39"/>
      <c r="K42" s="38"/>
      <c r="L42" s="24"/>
      <c r="M42" s="24"/>
      <c r="N42" s="24"/>
      <c r="O42" s="24"/>
      <c r="P42" s="24"/>
      <c r="Q42" s="24"/>
      <c r="R42" s="24"/>
      <c r="S42" s="24"/>
      <c r="T42" s="53"/>
      <c r="U42" s="24"/>
      <c r="V42" s="24"/>
      <c r="W42" s="24"/>
      <c r="X42" s="24"/>
    </row>
    <row r="43" spans="1:24" x14ac:dyDescent="0.25">
      <c r="A43" s="24"/>
      <c r="B43" s="24"/>
      <c r="C43" s="24"/>
      <c r="D43" s="24"/>
      <c r="E43" s="24"/>
      <c r="F43" s="24"/>
      <c r="G43" s="24"/>
      <c r="H43" s="24"/>
      <c r="I43" s="38"/>
      <c r="J43" s="38"/>
      <c r="K43" s="38"/>
      <c r="L43" s="24"/>
      <c r="M43" s="24"/>
      <c r="N43" s="24"/>
      <c r="O43" s="24"/>
      <c r="P43" s="24"/>
      <c r="Q43" s="24"/>
      <c r="R43" s="24"/>
      <c r="S43" s="24"/>
      <c r="T43" s="53"/>
      <c r="U43" s="24"/>
      <c r="V43" s="24"/>
      <c r="W43" s="24"/>
      <c r="X43" s="24"/>
    </row>
    <row r="44" spans="1:24" x14ac:dyDescent="0.25">
      <c r="A44" s="24"/>
      <c r="B44" s="24"/>
      <c r="C44" s="24"/>
      <c r="D44" s="24"/>
      <c r="E44" s="24"/>
      <c r="F44" s="24"/>
      <c r="G44" s="24"/>
      <c r="H44" s="24"/>
      <c r="I44" s="38"/>
      <c r="J44" s="38"/>
      <c r="K44" s="38"/>
      <c r="L44" s="24"/>
      <c r="M44" s="24"/>
      <c r="N44" s="24"/>
      <c r="O44" s="24"/>
      <c r="P44" s="24"/>
      <c r="Q44" s="24"/>
      <c r="R44" s="24"/>
      <c r="S44" s="24"/>
      <c r="T44" s="53"/>
      <c r="U44" s="24"/>
      <c r="V44" s="24"/>
      <c r="W44" s="24"/>
      <c r="X44" s="24"/>
    </row>
    <row r="45" spans="1:24" x14ac:dyDescent="0.25">
      <c r="A45" s="24"/>
      <c r="B45" s="24"/>
      <c r="C45" s="24"/>
      <c r="D45" s="24"/>
      <c r="E45" s="24"/>
      <c r="F45" s="24"/>
      <c r="G45" s="24"/>
      <c r="H45" s="24"/>
      <c r="I45" s="24"/>
      <c r="J45" s="24"/>
      <c r="K45" s="24"/>
      <c r="L45" s="24"/>
      <c r="M45" s="24"/>
      <c r="N45" s="24"/>
      <c r="O45" s="24"/>
      <c r="P45" s="24"/>
      <c r="Q45" s="24"/>
      <c r="R45" s="24"/>
      <c r="S45" s="24"/>
      <c r="T45" s="53"/>
      <c r="U45" s="24"/>
      <c r="V45" s="24"/>
      <c r="W45" s="24"/>
      <c r="X45" s="24"/>
    </row>
    <row r="46" spans="1:24" x14ac:dyDescent="0.25">
      <c r="A46" s="24"/>
      <c r="B46" s="24"/>
      <c r="C46" s="24"/>
      <c r="D46" s="24"/>
      <c r="E46" s="24"/>
      <c r="F46" s="24"/>
      <c r="G46" s="24"/>
      <c r="H46" s="24"/>
      <c r="I46" s="24"/>
      <c r="J46" s="24"/>
      <c r="K46" s="24"/>
      <c r="L46" s="24"/>
      <c r="M46" s="24"/>
      <c r="N46" s="24"/>
      <c r="O46" s="24"/>
      <c r="P46" s="24"/>
      <c r="Q46" s="24"/>
      <c r="R46" s="24"/>
      <c r="S46" s="24"/>
      <c r="T46" s="53"/>
      <c r="U46" s="24"/>
      <c r="V46" s="24"/>
      <c r="W46" s="24"/>
      <c r="X46" s="24"/>
    </row>
    <row r="47" spans="1:24" x14ac:dyDescent="0.25">
      <c r="A47" s="24"/>
      <c r="B47" s="24"/>
      <c r="C47" s="24"/>
      <c r="D47" s="24"/>
      <c r="E47" s="24"/>
      <c r="F47" s="24"/>
      <c r="G47" s="24"/>
      <c r="H47" s="24"/>
      <c r="I47" s="24"/>
      <c r="J47" s="24"/>
      <c r="K47" s="24"/>
      <c r="L47" s="24"/>
      <c r="M47" s="24"/>
      <c r="N47" s="24"/>
      <c r="O47" s="24"/>
      <c r="P47" s="24"/>
      <c r="Q47" s="24"/>
      <c r="R47" s="24"/>
      <c r="S47" s="24"/>
      <c r="T47" s="53"/>
      <c r="U47" s="24"/>
      <c r="V47" s="24"/>
      <c r="W47" s="24"/>
      <c r="X47" s="24"/>
    </row>
    <row r="48" spans="1:24" x14ac:dyDescent="0.25">
      <c r="A48" s="24"/>
      <c r="B48" s="24"/>
      <c r="C48" s="24"/>
      <c r="D48" s="24"/>
      <c r="E48" s="24"/>
      <c r="F48" s="24"/>
      <c r="G48" s="24"/>
      <c r="H48" s="24"/>
      <c r="I48" s="24"/>
      <c r="J48" s="24"/>
      <c r="K48" s="24"/>
      <c r="L48" s="24"/>
      <c r="M48" s="24"/>
      <c r="N48" s="24"/>
      <c r="O48" s="24"/>
      <c r="P48" s="24"/>
      <c r="Q48" s="24"/>
      <c r="R48" s="24"/>
      <c r="S48" s="24"/>
      <c r="T48" s="53"/>
      <c r="U48" s="24"/>
      <c r="V48" s="24"/>
      <c r="W48" s="24"/>
      <c r="X48" s="24"/>
    </row>
    <row r="49" spans="1:24" x14ac:dyDescent="0.25">
      <c r="A49" s="24"/>
      <c r="B49" s="24"/>
      <c r="C49" s="24"/>
      <c r="D49" s="24"/>
      <c r="E49" s="24"/>
      <c r="F49" s="24"/>
      <c r="G49" s="24"/>
      <c r="H49" s="24"/>
      <c r="I49" s="24"/>
      <c r="J49" s="24"/>
      <c r="K49" s="24"/>
      <c r="L49" s="24"/>
      <c r="M49" s="24"/>
      <c r="N49" s="24"/>
      <c r="O49" s="24"/>
      <c r="P49" s="24"/>
      <c r="Q49" s="24"/>
      <c r="R49" s="24"/>
      <c r="S49" s="24"/>
      <c r="T49" s="53"/>
      <c r="U49" s="24"/>
      <c r="V49" s="24"/>
      <c r="W49" s="24"/>
      <c r="X49" s="24"/>
    </row>
    <row r="50" spans="1:24" x14ac:dyDescent="0.25">
      <c r="A50" s="24"/>
      <c r="B50" s="24"/>
      <c r="C50" s="24"/>
      <c r="D50" s="24"/>
      <c r="E50" s="24"/>
      <c r="F50" s="24"/>
      <c r="G50" s="24"/>
      <c r="H50" s="24"/>
      <c r="I50" s="24"/>
      <c r="J50" s="24"/>
      <c r="K50" s="24"/>
      <c r="L50" s="24"/>
      <c r="M50" s="24"/>
      <c r="N50" s="24"/>
      <c r="O50" s="24"/>
      <c r="P50" s="24"/>
      <c r="Q50" s="24"/>
      <c r="R50" s="24"/>
      <c r="S50" s="24"/>
      <c r="T50" s="53"/>
      <c r="U50" s="24"/>
      <c r="V50" s="24"/>
      <c r="W50" s="24"/>
      <c r="X50" s="24"/>
    </row>
    <row r="51" spans="1:24" x14ac:dyDescent="0.25">
      <c r="A51" s="24"/>
      <c r="B51" s="24"/>
      <c r="C51" s="24"/>
      <c r="D51" s="24"/>
      <c r="E51" s="24"/>
      <c r="F51" s="24"/>
      <c r="G51" s="24"/>
      <c r="H51" s="24"/>
      <c r="I51" s="24"/>
      <c r="J51" s="24"/>
      <c r="K51" s="24"/>
      <c r="L51" s="24"/>
      <c r="M51" s="24"/>
      <c r="N51" s="24"/>
      <c r="O51" s="24"/>
      <c r="P51" s="24"/>
      <c r="Q51" s="24"/>
      <c r="R51" s="24"/>
      <c r="S51" s="24"/>
      <c r="T51" s="53"/>
      <c r="U51" s="24"/>
      <c r="V51" s="24"/>
      <c r="W51" s="24"/>
      <c r="X51" s="24"/>
    </row>
    <row r="52" spans="1:24" x14ac:dyDescent="0.25">
      <c r="A52" s="24"/>
      <c r="B52" s="24"/>
      <c r="C52" s="24"/>
      <c r="D52" s="24"/>
      <c r="E52" s="24"/>
      <c r="F52" s="24"/>
      <c r="G52" s="24"/>
      <c r="H52" s="24"/>
      <c r="I52" s="24"/>
      <c r="J52" s="24"/>
      <c r="K52" s="24"/>
      <c r="L52" s="24"/>
      <c r="M52" s="24"/>
      <c r="N52" s="24"/>
      <c r="O52" s="24"/>
      <c r="P52" s="24"/>
      <c r="Q52" s="24"/>
      <c r="R52" s="24"/>
      <c r="S52" s="24"/>
      <c r="T52" s="53"/>
      <c r="U52" s="24"/>
      <c r="V52" s="24"/>
      <c r="W52" s="24"/>
      <c r="X52" s="24"/>
    </row>
    <row r="53" spans="1:24" x14ac:dyDescent="0.25">
      <c r="A53" s="24"/>
      <c r="B53" s="24"/>
      <c r="C53" s="24"/>
      <c r="D53" s="24"/>
      <c r="E53" s="24"/>
      <c r="F53" s="24"/>
      <c r="G53" s="24"/>
      <c r="H53" s="24"/>
      <c r="I53" s="24"/>
      <c r="J53" s="24"/>
      <c r="K53" s="24"/>
      <c r="L53" s="24"/>
      <c r="M53" s="24"/>
      <c r="N53" s="24"/>
      <c r="O53" s="24"/>
      <c r="P53" s="24"/>
      <c r="Q53" s="24"/>
      <c r="R53" s="24"/>
      <c r="S53" s="24"/>
      <c r="T53" s="53"/>
      <c r="U53" s="24"/>
      <c r="V53" s="24"/>
      <c r="W53" s="24"/>
      <c r="X53" s="24"/>
    </row>
    <row r="54" spans="1:24" x14ac:dyDescent="0.25">
      <c r="A54" s="24"/>
      <c r="B54" s="24"/>
      <c r="C54" s="24"/>
      <c r="D54" s="24"/>
      <c r="E54" s="24"/>
      <c r="F54" s="24"/>
      <c r="G54" s="24"/>
      <c r="H54" s="24"/>
      <c r="I54" s="24"/>
    </row>
    <row r="55" spans="1:24" x14ac:dyDescent="0.25">
      <c r="A55" s="24"/>
      <c r="B55" s="24"/>
      <c r="C55" s="24"/>
      <c r="D55" s="24"/>
      <c r="E55" s="24"/>
      <c r="F55" s="24"/>
      <c r="G55" s="24"/>
      <c r="H55" s="24"/>
      <c r="I55" s="24"/>
    </row>
    <row r="56" spans="1:24" x14ac:dyDescent="0.25">
      <c r="A56" s="24"/>
      <c r="B56" s="24"/>
      <c r="C56" s="24"/>
      <c r="D56" s="24"/>
      <c r="E56" s="24"/>
      <c r="F56" s="24"/>
      <c r="G56" s="24"/>
      <c r="H56" s="24"/>
      <c r="I56" s="24"/>
    </row>
    <row r="57" spans="1:24" x14ac:dyDescent="0.25">
      <c r="A57" s="24"/>
      <c r="B57" s="24"/>
      <c r="C57" s="24"/>
      <c r="D57" s="24"/>
      <c r="E57" s="24"/>
      <c r="F57" s="24"/>
      <c r="G57" s="24"/>
      <c r="H57" s="24"/>
      <c r="I57" s="24"/>
    </row>
    <row r="58" spans="1:24" x14ac:dyDescent="0.25">
      <c r="A58" s="24"/>
      <c r="B58" s="24"/>
      <c r="C58" s="24"/>
      <c r="D58" s="24"/>
      <c r="E58" s="24"/>
      <c r="F58" s="24"/>
      <c r="G58" s="24"/>
      <c r="H58" s="24"/>
      <c r="I58" s="24"/>
    </row>
    <row r="59" spans="1:24" x14ac:dyDescent="0.25">
      <c r="A59" s="24"/>
      <c r="B59" s="24"/>
      <c r="C59" s="24"/>
      <c r="D59" s="24"/>
      <c r="E59" s="24"/>
      <c r="F59" s="24"/>
      <c r="G59" s="24"/>
      <c r="H59" s="24"/>
      <c r="I59" s="24"/>
    </row>
    <row r="60" spans="1:24" x14ac:dyDescent="0.25">
      <c r="A60" s="24"/>
      <c r="B60" s="24"/>
      <c r="C60" s="24"/>
      <c r="D60" s="24"/>
      <c r="E60" s="24"/>
      <c r="F60" s="24"/>
      <c r="G60" s="24"/>
      <c r="H60" s="24"/>
      <c r="I60" s="24"/>
    </row>
    <row r="61" spans="1:24" x14ac:dyDescent="0.25">
      <c r="A61" s="24"/>
      <c r="B61" s="24"/>
      <c r="C61" s="24"/>
      <c r="D61" s="24"/>
      <c r="E61" s="24"/>
      <c r="F61" s="24"/>
      <c r="G61" s="24"/>
      <c r="H61" s="24"/>
      <c r="I61" s="24"/>
    </row>
    <row r="62" spans="1:24" x14ac:dyDescent="0.25">
      <c r="A62" s="24"/>
      <c r="B62" s="24"/>
      <c r="C62" s="24"/>
      <c r="D62" s="24"/>
      <c r="E62" s="24"/>
      <c r="F62" s="24"/>
      <c r="G62" s="24"/>
      <c r="H62" s="24"/>
      <c r="I62" s="24"/>
    </row>
    <row r="63" spans="1:24" x14ac:dyDescent="0.25">
      <c r="I63" s="24"/>
    </row>
    <row r="64" spans="1:24" x14ac:dyDescent="0.25">
      <c r="I64" s="24"/>
    </row>
    <row r="65" spans="9:9" x14ac:dyDescent="0.25">
      <c r="I65" s="24"/>
    </row>
    <row r="66" spans="9:9" x14ac:dyDescent="0.25">
      <c r="I66" s="24"/>
    </row>
    <row r="67" spans="9:9" x14ac:dyDescent="0.25">
      <c r="I67" s="24"/>
    </row>
    <row r="68" spans="9:9" x14ac:dyDescent="0.25">
      <c r="I68" s="24"/>
    </row>
    <row r="69" spans="9:9" x14ac:dyDescent="0.25">
      <c r="I69" s="24"/>
    </row>
    <row r="70" spans="9:9" x14ac:dyDescent="0.25">
      <c r="I70" s="24"/>
    </row>
  </sheetData>
  <conditionalFormatting sqref="O20">
    <cfRule type="cellIs" dxfId="33" priority="256" operator="equal">
      <formula>0</formula>
    </cfRule>
    <cfRule type="cellIs" dxfId="32" priority="257" operator="between">
      <formula>0</formula>
      <formula>1</formula>
    </cfRule>
    <cfRule type="cellIs" dxfId="31" priority="258" operator="between">
      <formula>1</formula>
      <formula>2</formula>
    </cfRule>
    <cfRule type="cellIs" dxfId="30" priority="259" operator="between">
      <formula>2</formula>
      <formula>3</formula>
    </cfRule>
    <cfRule type="cellIs" dxfId="29" priority="260" operator="between">
      <formula>3</formula>
      <formula>4</formula>
    </cfRule>
  </conditionalFormatting>
  <conditionalFormatting sqref="O4:O6 O8:O19">
    <cfRule type="cellIs" dxfId="28" priority="221" operator="equal">
      <formula>4</formula>
    </cfRule>
    <cfRule type="cellIs" dxfId="27" priority="222" operator="equal">
      <formula>3</formula>
    </cfRule>
    <cfRule type="cellIs" dxfId="26" priority="223" operator="equal">
      <formula>2</formula>
    </cfRule>
    <cfRule type="cellIs" dxfId="25" priority="224" operator="equal">
      <formula>1</formula>
    </cfRule>
    <cfRule type="cellIs" dxfId="24" priority="225"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78"/>
  <sheetViews>
    <sheetView zoomScale="90" zoomScaleNormal="90" workbookViewId="0">
      <selection activeCell="D5" sqref="D5"/>
    </sheetView>
  </sheetViews>
  <sheetFormatPr defaultRowHeight="15" x14ac:dyDescent="0.25"/>
  <cols>
    <col min="1" max="1" width="8.42578125" customWidth="1"/>
    <col min="2" max="2" width="5.85546875" customWidth="1"/>
    <col min="3" max="6" width="28.5703125" customWidth="1"/>
    <col min="7" max="7" width="27" customWidth="1"/>
    <col min="8" max="8" width="29.7109375" customWidth="1"/>
    <col min="9" max="11" width="26.28515625" customWidth="1"/>
    <col min="13" max="13" width="17.85546875" hidden="1" customWidth="1"/>
    <col min="14" max="23" width="9.140625" hidden="1" customWidth="1"/>
    <col min="24" max="24" width="25.5703125" hidden="1" customWidth="1"/>
    <col min="25" max="25" width="22.28515625" hidden="1" customWidth="1"/>
    <col min="26" max="26" width="22.42578125" hidden="1" customWidth="1"/>
    <col min="27" max="27" width="83.7109375" hidden="1" customWidth="1"/>
    <col min="28" max="40" width="9.140625" hidden="1" customWidth="1"/>
  </cols>
  <sheetData>
    <row r="1" spans="1:67" ht="18.75" x14ac:dyDescent="0.3">
      <c r="A1" s="24"/>
      <c r="B1" s="110" t="s">
        <v>115</v>
      </c>
      <c r="C1" s="24"/>
      <c r="D1" s="24"/>
      <c r="E1" s="24"/>
      <c r="F1" s="24"/>
      <c r="G1" s="24"/>
      <c r="H1" s="24"/>
      <c r="I1" s="24"/>
      <c r="J1" s="24"/>
      <c r="K1" s="24"/>
      <c r="L1" s="24"/>
      <c r="M1" s="24"/>
      <c r="N1" s="24"/>
      <c r="O1" s="24"/>
      <c r="P1" s="24"/>
      <c r="Q1" s="24"/>
      <c r="R1" s="24"/>
      <c r="S1" s="24"/>
      <c r="T1" s="24"/>
      <c r="U1" s="24"/>
      <c r="V1" s="24"/>
      <c r="W1" s="24"/>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67" ht="10.15" customHeight="1" x14ac:dyDescent="0.25">
      <c r="A2" s="24"/>
      <c r="B2" s="24"/>
      <c r="C2" s="24"/>
      <c r="D2" s="24"/>
      <c r="E2" s="24"/>
      <c r="F2" s="24"/>
      <c r="G2" s="24"/>
      <c r="H2" s="24"/>
      <c r="I2" s="24"/>
      <c r="J2" s="24"/>
      <c r="K2" s="24"/>
      <c r="L2" s="24"/>
      <c r="M2" s="24"/>
      <c r="N2" s="24"/>
      <c r="O2" s="24"/>
      <c r="P2" s="24"/>
      <c r="Q2" s="24"/>
      <c r="R2" s="24"/>
      <c r="S2" s="24"/>
      <c r="T2" s="24"/>
      <c r="U2" s="24"/>
      <c r="V2" s="24"/>
      <c r="W2" s="24"/>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row>
    <row r="3" spans="1:67" ht="19.5" thickBot="1" x14ac:dyDescent="0.35">
      <c r="A3" s="24"/>
      <c r="B3" s="77" t="s">
        <v>130</v>
      </c>
      <c r="C3" s="38"/>
      <c r="D3" s="38"/>
      <c r="E3" s="38"/>
      <c r="F3" s="38"/>
      <c r="G3" s="38"/>
      <c r="H3" s="38"/>
      <c r="I3" s="38"/>
      <c r="J3" s="38"/>
      <c r="K3" s="38"/>
      <c r="L3" s="38"/>
      <c r="M3" s="24" t="s">
        <v>134</v>
      </c>
      <c r="N3" s="24"/>
      <c r="O3" s="24"/>
      <c r="P3" s="24"/>
      <c r="Q3" s="24"/>
      <c r="R3" s="24"/>
      <c r="S3" s="24"/>
      <c r="T3" s="24"/>
      <c r="U3" s="24"/>
      <c r="V3" s="24"/>
      <c r="W3" s="24"/>
      <c r="Z3" t="s">
        <v>117</v>
      </c>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row>
    <row r="4" spans="1:67" x14ac:dyDescent="0.25">
      <c r="A4" s="24"/>
      <c r="B4" s="75"/>
      <c r="C4" s="116" t="str">
        <f>IF(N7&gt;=1,"Foi strategi","")</f>
        <v/>
      </c>
      <c r="D4" s="117" t="str">
        <f>IF(N7&gt;=2,"Målområden","")</f>
        <v/>
      </c>
      <c r="E4" s="118" t="str">
        <f>IF(N7&gt;=3,"Strategiska utmaningar","")</f>
        <v/>
      </c>
      <c r="F4" s="119" t="str">
        <f>IF(N8&gt;=1,"Verksamhetsprocesser","")</f>
        <v/>
      </c>
      <c r="G4" s="119" t="str">
        <f>IF(N8&gt;=3,"Verksamhetsmål","")</f>
        <v/>
      </c>
      <c r="H4" s="119" t="str">
        <f>IF(N8&gt;=3,"Planerad påverkan på verks.mål","")</f>
        <v/>
      </c>
      <c r="I4" s="38"/>
      <c r="J4" s="38"/>
      <c r="K4" s="38"/>
      <c r="L4" s="38"/>
      <c r="N4" s="92" t="s">
        <v>137</v>
      </c>
      <c r="O4" s="24" t="s">
        <v>138</v>
      </c>
      <c r="P4" s="24"/>
      <c r="Q4" s="24"/>
      <c r="R4" s="24"/>
      <c r="S4" s="24"/>
      <c r="T4" s="24"/>
      <c r="U4" s="24"/>
      <c r="V4" s="24"/>
      <c r="W4" s="24"/>
      <c r="X4" s="68"/>
      <c r="Y4" s="68"/>
      <c r="Z4" s="66" t="s">
        <v>118</v>
      </c>
      <c r="AA4" s="66" t="s">
        <v>113</v>
      </c>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row>
    <row r="5" spans="1:67" ht="60.75" thickBot="1" x14ac:dyDescent="0.3">
      <c r="A5" s="24"/>
      <c r="B5" s="71"/>
      <c r="C5" s="89"/>
      <c r="D5" s="90"/>
      <c r="E5" s="90"/>
      <c r="F5" s="91"/>
      <c r="G5" s="91"/>
      <c r="H5" s="102"/>
      <c r="I5" s="38"/>
      <c r="J5" s="38"/>
      <c r="K5" s="38"/>
      <c r="L5" s="38"/>
      <c r="M5" s="24"/>
      <c r="N5" s="92"/>
      <c r="O5" s="24"/>
      <c r="P5" s="24"/>
      <c r="Q5" s="24"/>
      <c r="R5" s="24"/>
      <c r="S5" s="24"/>
      <c r="T5" s="24"/>
      <c r="U5" s="24"/>
      <c r="V5" s="24"/>
      <c r="W5" s="24"/>
      <c r="X5" s="69"/>
      <c r="Y5" s="69"/>
      <c r="Z5" s="69" t="s">
        <v>119</v>
      </c>
      <c r="AA5" s="69" t="s">
        <v>119</v>
      </c>
      <c r="AB5" s="96" t="s">
        <v>139</v>
      </c>
      <c r="AG5" t="s">
        <v>152</v>
      </c>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row>
    <row r="6" spans="1:67" x14ac:dyDescent="0.25">
      <c r="A6" s="24"/>
      <c r="B6" s="71"/>
      <c r="C6" s="38"/>
      <c r="D6" s="38"/>
      <c r="E6" s="38"/>
      <c r="F6" s="38"/>
      <c r="G6" s="38"/>
      <c r="H6" s="38"/>
      <c r="I6" s="38"/>
      <c r="J6" s="38"/>
      <c r="K6" s="38"/>
      <c r="L6" s="24"/>
      <c r="M6" s="88" t="s">
        <v>100</v>
      </c>
      <c r="N6" s="92"/>
      <c r="O6" s="24"/>
      <c r="P6" s="24"/>
      <c r="Q6" s="24"/>
      <c r="R6" s="24"/>
      <c r="S6" s="24"/>
      <c r="T6" s="24"/>
      <c r="U6" s="24"/>
      <c r="V6" s="24"/>
      <c r="W6" s="24"/>
      <c r="Z6" s="99">
        <v>43466</v>
      </c>
      <c r="AA6" s="70" t="s">
        <v>121</v>
      </c>
      <c r="AB6" s="97" t="s">
        <v>140</v>
      </c>
      <c r="AG6" s="98" t="s">
        <v>149</v>
      </c>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row>
    <row r="7" spans="1:67" ht="19.5" thickBot="1" x14ac:dyDescent="0.35">
      <c r="A7" s="24"/>
      <c r="B7" s="72" t="s">
        <v>112</v>
      </c>
      <c r="C7" s="24"/>
      <c r="D7" s="24"/>
      <c r="E7" s="24"/>
      <c r="F7" s="24"/>
      <c r="G7" s="24"/>
      <c r="H7" s="24"/>
      <c r="I7" s="24"/>
      <c r="J7" s="24"/>
      <c r="K7" s="24"/>
      <c r="L7" s="24"/>
      <c r="M7" s="24" t="s">
        <v>28</v>
      </c>
      <c r="N7" s="92">
        <f>'Summering av resultat'!M4</f>
        <v>0</v>
      </c>
      <c r="O7" s="24">
        <f>IF(C5&gt;"",IF(D5&gt;"",IF(E5&gt;"",3,2),1),0)</f>
        <v>0</v>
      </c>
      <c r="P7" s="24"/>
      <c r="Q7" s="24"/>
      <c r="R7" s="24"/>
      <c r="S7" s="24"/>
      <c r="T7" s="24"/>
      <c r="U7" s="24"/>
      <c r="V7" s="24"/>
      <c r="W7" s="24"/>
      <c r="Z7" s="99">
        <v>43497</v>
      </c>
      <c r="AA7" s="70" t="s">
        <v>122</v>
      </c>
      <c r="AB7" s="97" t="s">
        <v>141</v>
      </c>
      <c r="AG7" s="98" t="s">
        <v>150</v>
      </c>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row>
    <row r="8" spans="1:67" x14ac:dyDescent="0.25">
      <c r="A8" s="24"/>
      <c r="B8" s="75"/>
      <c r="C8" s="78" t="str">
        <f>IF(N11&gt;=1,"Beskrivning av slutresultat","")</f>
        <v/>
      </c>
      <c r="D8" s="79" t="str">
        <f>IF(N15&gt;=1,"Färdighetsgrad på slutresultat","")</f>
        <v/>
      </c>
      <c r="E8" s="79" t="str">
        <f>IF(N11&gt;=1,"Färdigdatum på slutresultat","")</f>
        <v/>
      </c>
      <c r="F8" s="81" t="str">
        <f>IF(N12&gt;=1,"Budget för slutresultat","")</f>
        <v/>
      </c>
      <c r="G8" s="38"/>
      <c r="H8" s="38"/>
      <c r="I8" s="38"/>
      <c r="J8" s="38"/>
      <c r="K8" s="38"/>
      <c r="L8" s="38"/>
      <c r="M8" s="24" t="s">
        <v>69</v>
      </c>
      <c r="N8" s="92">
        <f>'Summering av resultat'!M5</f>
        <v>0</v>
      </c>
      <c r="O8" s="24">
        <f>IF(F5&gt;"",IF(G5&gt;"",IF(H5&gt;0,3,2),1),0)</f>
        <v>0</v>
      </c>
      <c r="P8" s="24"/>
      <c r="Q8" s="24"/>
      <c r="R8" s="24"/>
      <c r="S8" s="24"/>
      <c r="T8" s="24"/>
      <c r="U8" s="24"/>
      <c r="V8" s="24"/>
      <c r="W8" s="24"/>
      <c r="Z8" s="99">
        <v>43525</v>
      </c>
      <c r="AA8" s="70" t="s">
        <v>123</v>
      </c>
      <c r="AB8" s="97" t="s">
        <v>142</v>
      </c>
      <c r="AG8" s="98" t="s">
        <v>151</v>
      </c>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row>
    <row r="9" spans="1:67" ht="30.75" thickBot="1" x14ac:dyDescent="0.3">
      <c r="A9" s="24"/>
      <c r="B9" s="76"/>
      <c r="C9" s="89"/>
      <c r="D9" s="115"/>
      <c r="E9" s="100">
        <v>43617</v>
      </c>
      <c r="F9" s="91"/>
      <c r="G9" s="71"/>
      <c r="H9" s="38"/>
      <c r="I9" s="38"/>
      <c r="J9" s="38"/>
      <c r="K9" s="38"/>
      <c r="L9" s="38"/>
      <c r="M9" s="24" t="s">
        <v>133</v>
      </c>
      <c r="N9" s="92">
        <f>'Summering av resultat'!M6</f>
        <v>0</v>
      </c>
      <c r="O9" s="24">
        <f>IF(C11&gt;"",IF(D11&gt;"",3,2),0)</f>
        <v>0</v>
      </c>
      <c r="P9" s="24"/>
      <c r="Q9" s="24"/>
      <c r="R9" s="24"/>
      <c r="S9" s="24"/>
      <c r="T9" s="24"/>
      <c r="U9" s="24"/>
      <c r="V9" s="24"/>
      <c r="W9" s="24"/>
      <c r="Z9" s="99">
        <v>43556</v>
      </c>
      <c r="AA9" s="70" t="s">
        <v>124</v>
      </c>
      <c r="AB9" s="97" t="s">
        <v>143</v>
      </c>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row>
    <row r="10" spans="1:67" ht="30" x14ac:dyDescent="0.25">
      <c r="A10" s="24"/>
      <c r="B10" s="39"/>
      <c r="C10" s="78" t="str">
        <f>IF(N9&gt;=2,"Aktörer som bidrar med tex. information","")</f>
        <v/>
      </c>
      <c r="D10" s="79" t="str">
        <f>IF(N9&gt;=3,"Aktörer som bidrar aktivt med tex. sin kompetens","")</f>
        <v/>
      </c>
      <c r="E10" s="82" t="str">
        <f>IF(N20&gt;=1,"Huvudmottagare av slutresultat","")</f>
        <v/>
      </c>
      <c r="F10" s="82" t="str">
        <f>IF(N13&gt;=1,"Projektsponsor","")</f>
        <v/>
      </c>
      <c r="G10" s="24"/>
      <c r="H10" s="38"/>
      <c r="I10" s="38"/>
      <c r="J10" s="38"/>
      <c r="K10" s="38"/>
      <c r="L10" s="38"/>
      <c r="M10" s="88" t="s">
        <v>101</v>
      </c>
      <c r="N10" s="92"/>
      <c r="O10" s="24"/>
      <c r="P10" s="24"/>
      <c r="Q10" s="24"/>
      <c r="R10" s="24"/>
      <c r="S10" s="24"/>
      <c r="T10" s="24"/>
      <c r="U10" s="24"/>
      <c r="V10" s="24"/>
      <c r="W10" s="24"/>
      <c r="Z10" s="99">
        <v>43586</v>
      </c>
      <c r="AA10" s="70" t="s">
        <v>125</v>
      </c>
      <c r="AB10" s="97" t="s">
        <v>144</v>
      </c>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row>
    <row r="11" spans="1:67" ht="30.75" thickBot="1" x14ac:dyDescent="0.3">
      <c r="A11" s="24"/>
      <c r="B11" s="73"/>
      <c r="C11" s="89"/>
      <c r="D11" s="90"/>
      <c r="E11" s="91"/>
      <c r="F11" s="91"/>
      <c r="G11" s="38"/>
      <c r="H11" s="24"/>
      <c r="I11" s="24"/>
      <c r="J11" s="24"/>
      <c r="K11" s="24"/>
      <c r="L11" s="24"/>
      <c r="M11" s="85" t="s">
        <v>105</v>
      </c>
      <c r="N11" s="92">
        <f>'Summering av resultat'!M8</f>
        <v>0</v>
      </c>
      <c r="O11" s="24">
        <f>IF(C9&gt;"",IF(C15&gt;"",IF(D15&gt;0,3,2),1),0)</f>
        <v>0</v>
      </c>
      <c r="P11" s="24"/>
      <c r="Q11" s="24"/>
      <c r="R11" s="24"/>
      <c r="S11" s="24"/>
      <c r="T11" s="24"/>
      <c r="U11" s="24"/>
      <c r="V11" s="24"/>
      <c r="W11" s="24"/>
      <c r="Z11" s="99">
        <v>43617</v>
      </c>
      <c r="AA11" s="70" t="s">
        <v>126</v>
      </c>
      <c r="AB11" s="97" t="s">
        <v>145</v>
      </c>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row>
    <row r="12" spans="1:67" s="24" customFormat="1" ht="30" x14ac:dyDescent="0.25">
      <c r="B12" s="73"/>
      <c r="C12" s="71"/>
      <c r="D12" s="71"/>
      <c r="G12" s="38"/>
      <c r="M12" s="85" t="s">
        <v>106</v>
      </c>
      <c r="N12" s="92">
        <f>'Summering av resultat'!M9</f>
        <v>0</v>
      </c>
      <c r="O12" s="24">
        <f>IF(F9&gt;0,IF(F15&gt;0,IF(G15&gt;0,3,2),1),0)</f>
        <v>0</v>
      </c>
      <c r="Z12" s="99">
        <v>43647</v>
      </c>
      <c r="AA12" s="70" t="s">
        <v>127</v>
      </c>
      <c r="AB12" s="97" t="s">
        <v>146</v>
      </c>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row>
    <row r="13" spans="1:67" ht="30.75" thickBot="1" x14ac:dyDescent="0.35">
      <c r="A13" s="24"/>
      <c r="B13" s="72" t="s">
        <v>131</v>
      </c>
      <c r="C13" s="24"/>
      <c r="D13" s="24"/>
      <c r="E13" s="24"/>
      <c r="F13" s="24"/>
      <c r="G13" s="38"/>
      <c r="H13" s="24"/>
      <c r="I13" s="24"/>
      <c r="J13" s="24"/>
      <c r="K13" s="24"/>
      <c r="L13" s="24"/>
      <c r="M13" s="85" t="s">
        <v>107</v>
      </c>
      <c r="N13" s="92">
        <f>'Summering av resultat'!M10</f>
        <v>0</v>
      </c>
      <c r="O13" s="24">
        <f>IF(F11&gt;"",IF(G15&gt;0,IF(E15&gt;0,3,2),1),0)</f>
        <v>0</v>
      </c>
      <c r="P13" s="24"/>
      <c r="Q13" s="24"/>
      <c r="R13" s="24"/>
      <c r="S13" s="24"/>
      <c r="T13" s="24"/>
      <c r="U13" s="24"/>
      <c r="V13" s="24"/>
      <c r="W13" s="24"/>
      <c r="Z13" s="99">
        <v>43678</v>
      </c>
      <c r="AA13" s="70" t="s">
        <v>128</v>
      </c>
      <c r="AB13" s="97" t="s">
        <v>147</v>
      </c>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row>
    <row r="14" spans="1:67" ht="30.75" customHeight="1" x14ac:dyDescent="0.25">
      <c r="A14" s="74" t="s">
        <v>129</v>
      </c>
      <c r="B14" s="74"/>
      <c r="C14" s="78" t="str">
        <f>IF(N11&gt;=2,"Beskrivning av delresultat","")</f>
        <v/>
      </c>
      <c r="D14" s="79" t="str">
        <f>IF(N11&gt;=2,"Planerat färdigdatum för delres.","")</f>
        <v/>
      </c>
      <c r="E14" s="80" t="str">
        <f>IF(N11&gt;=3,"Faktiskt färdigdatum för delres.","")</f>
        <v/>
      </c>
      <c r="F14" s="79" t="str">
        <f>IF(N12&gt;=2,"Budget (kkr) för delresultat","")</f>
        <v/>
      </c>
      <c r="G14" s="79" t="str">
        <f>IF(N12&gt;=3,"Kostnad (kkr) för delresultat","")</f>
        <v/>
      </c>
      <c r="H14" s="80" t="str">
        <f>IF(N15&gt;=2,"Planerad färdighetsgrad för delres.","")</f>
        <v/>
      </c>
      <c r="I14" s="79" t="str">
        <f>IF(N21&gt;=2,"Mottagare av delres. (spridning)","")</f>
        <v/>
      </c>
      <c r="J14" s="81" t="str">
        <f>IF(N17&gt;=1,"Deltagare ifrån projektet för delres.","")</f>
        <v/>
      </c>
      <c r="K14" s="82" t="str">
        <f>IF(N18&gt;=3,"Huvudkompetens hos deltagare","")</f>
        <v/>
      </c>
      <c r="L14" s="24"/>
      <c r="M14" s="24" t="s">
        <v>135</v>
      </c>
      <c r="N14" s="92"/>
      <c r="O14" s="24"/>
      <c r="P14" s="24"/>
      <c r="Q14" s="24"/>
      <c r="R14" s="24"/>
      <c r="S14" s="24"/>
      <c r="T14" s="24"/>
      <c r="U14" s="24"/>
      <c r="V14" s="24"/>
      <c r="W14" s="24"/>
      <c r="Z14" s="99">
        <v>43709</v>
      </c>
      <c r="AA14" s="70"/>
      <c r="AB14" s="97" t="s">
        <v>148</v>
      </c>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row>
    <row r="15" spans="1:67" ht="30" x14ac:dyDescent="0.25">
      <c r="A15" s="24"/>
      <c r="B15" s="73">
        <v>1</v>
      </c>
      <c r="C15" s="93"/>
      <c r="D15" s="101">
        <v>44166</v>
      </c>
      <c r="E15" s="101"/>
      <c r="F15" s="94"/>
      <c r="G15" s="94"/>
      <c r="H15" s="94"/>
      <c r="I15" s="94"/>
      <c r="J15" s="95"/>
      <c r="K15" s="95"/>
      <c r="L15" s="71"/>
      <c r="M15" s="85" t="s">
        <v>94</v>
      </c>
      <c r="N15" s="92">
        <f>'Summering av resultat'!M12</f>
        <v>0</v>
      </c>
      <c r="O15" s="24">
        <f>IF(D9&gt;"",IF(H15&gt;"",IF(D15&gt;0,3,2),1),0)</f>
        <v>0</v>
      </c>
      <c r="P15" s="24"/>
      <c r="Q15" s="24"/>
      <c r="R15" s="24"/>
      <c r="S15" s="24"/>
      <c r="T15" s="24"/>
      <c r="U15" s="24"/>
      <c r="V15" s="24"/>
      <c r="W15" s="24"/>
      <c r="Z15" s="99">
        <v>43739</v>
      </c>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row>
    <row r="16" spans="1:67" ht="30" x14ac:dyDescent="0.25">
      <c r="A16" s="24"/>
      <c r="B16" s="73">
        <v>2</v>
      </c>
      <c r="C16" s="93"/>
      <c r="D16" s="101"/>
      <c r="E16" s="101"/>
      <c r="F16" s="94"/>
      <c r="G16" s="94"/>
      <c r="H16" s="94"/>
      <c r="I16" s="94"/>
      <c r="J16" s="95"/>
      <c r="K16" s="95"/>
      <c r="L16" s="24"/>
      <c r="M16" s="85" t="s">
        <v>93</v>
      </c>
      <c r="N16" s="92">
        <f>'Summering av resultat'!M13</f>
        <v>0</v>
      </c>
      <c r="O16" s="24"/>
      <c r="P16" s="24"/>
      <c r="Q16" s="24"/>
      <c r="R16" s="24"/>
      <c r="S16" s="24"/>
      <c r="T16" s="24"/>
      <c r="U16" s="24"/>
      <c r="V16" s="24"/>
      <c r="W16" s="24"/>
      <c r="Z16" s="99">
        <v>43770</v>
      </c>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row>
    <row r="17" spans="1:67" x14ac:dyDescent="0.25">
      <c r="A17" s="24"/>
      <c r="B17" s="73">
        <v>3</v>
      </c>
      <c r="C17" s="93"/>
      <c r="D17" s="101"/>
      <c r="E17" s="101"/>
      <c r="F17" s="94"/>
      <c r="G17" s="94"/>
      <c r="H17" s="94"/>
      <c r="I17" s="94"/>
      <c r="J17" s="95"/>
      <c r="K17" s="95"/>
      <c r="L17" s="24"/>
      <c r="M17" s="85" t="s">
        <v>33</v>
      </c>
      <c r="N17" s="92">
        <f>'Summering av resultat'!M14</f>
        <v>0</v>
      </c>
      <c r="O17" s="24">
        <f>IF(J15&gt;"",IF(I15&gt;"",3,1),0)</f>
        <v>0</v>
      </c>
      <c r="P17" s="24"/>
      <c r="Q17" s="24"/>
      <c r="R17" s="24"/>
      <c r="S17" s="24"/>
      <c r="T17" s="24"/>
      <c r="U17" s="24"/>
      <c r="V17" s="24"/>
      <c r="W17" s="24"/>
      <c r="Z17" s="99">
        <v>43800</v>
      </c>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row>
    <row r="18" spans="1:67" ht="45" x14ac:dyDescent="0.25">
      <c r="A18" s="24"/>
      <c r="B18" s="73">
        <v>4</v>
      </c>
      <c r="C18" s="93"/>
      <c r="D18" s="101"/>
      <c r="E18" s="101"/>
      <c r="F18" s="94"/>
      <c r="G18" s="94"/>
      <c r="H18" s="94"/>
      <c r="I18" s="94"/>
      <c r="J18" s="95"/>
      <c r="K18" s="95"/>
      <c r="L18" s="24"/>
      <c r="M18" s="85" t="s">
        <v>67</v>
      </c>
      <c r="N18" s="92">
        <f>'Summering av resultat'!M15</f>
        <v>0</v>
      </c>
      <c r="O18" s="24">
        <f>IF(I15&gt;"",IF(J15&gt;"",3,1),0)</f>
        <v>0</v>
      </c>
      <c r="P18" s="24"/>
      <c r="Q18" s="24"/>
      <c r="R18" s="24"/>
      <c r="S18" s="24"/>
      <c r="T18" s="24"/>
      <c r="U18" s="24"/>
      <c r="V18" s="24"/>
      <c r="W18" s="24"/>
      <c r="Z18" s="99">
        <v>43831</v>
      </c>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row>
    <row r="19" spans="1:67" x14ac:dyDescent="0.25">
      <c r="A19" s="24"/>
      <c r="B19" s="73">
        <v>5</v>
      </c>
      <c r="C19" s="93"/>
      <c r="D19" s="101"/>
      <c r="E19" s="101"/>
      <c r="F19" s="94"/>
      <c r="G19" s="94"/>
      <c r="H19" s="94"/>
      <c r="I19" s="94"/>
      <c r="J19" s="95"/>
      <c r="K19" s="95"/>
      <c r="L19" s="24"/>
      <c r="M19" s="24" t="s">
        <v>136</v>
      </c>
      <c r="N19" s="92"/>
      <c r="O19" s="24"/>
      <c r="P19" s="24"/>
      <c r="Q19" s="24"/>
      <c r="R19" s="24"/>
      <c r="S19" s="24"/>
      <c r="T19" s="24"/>
      <c r="U19" s="24"/>
      <c r="V19" s="24"/>
      <c r="W19" s="24"/>
      <c r="Z19" s="99">
        <v>43862</v>
      </c>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row>
    <row r="20" spans="1:67" x14ac:dyDescent="0.25">
      <c r="A20" s="24"/>
      <c r="B20" s="73">
        <v>6</v>
      </c>
      <c r="C20" s="93"/>
      <c r="D20" s="101"/>
      <c r="E20" s="101"/>
      <c r="F20" s="94"/>
      <c r="G20" s="94"/>
      <c r="H20" s="94"/>
      <c r="I20" s="94"/>
      <c r="J20" s="95"/>
      <c r="K20" s="95"/>
      <c r="L20" s="24"/>
      <c r="M20" s="85" t="s">
        <v>35</v>
      </c>
      <c r="N20" s="92">
        <f>'Summering av resultat'!M17</f>
        <v>0</v>
      </c>
      <c r="O20" s="24">
        <f>IF(E11&gt;"",IF(I15&gt;"",IF(D15&gt;0,3,2),1),0)</f>
        <v>0</v>
      </c>
      <c r="P20" s="24"/>
      <c r="Q20" s="24"/>
      <c r="R20" s="24"/>
      <c r="S20" s="24"/>
      <c r="T20" s="24"/>
      <c r="U20" s="24"/>
      <c r="V20" s="24"/>
      <c r="W20" s="24"/>
      <c r="Z20" s="99">
        <v>43891</v>
      </c>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row>
    <row r="21" spans="1:67" ht="15.75" thickBot="1" x14ac:dyDescent="0.3">
      <c r="A21" s="24"/>
      <c r="B21" s="73">
        <v>7</v>
      </c>
      <c r="C21" s="89"/>
      <c r="D21" s="100"/>
      <c r="E21" s="100"/>
      <c r="F21" s="90"/>
      <c r="G21" s="90"/>
      <c r="H21" s="90"/>
      <c r="I21" s="90"/>
      <c r="J21" s="91"/>
      <c r="K21" s="91"/>
      <c r="L21" s="24"/>
      <c r="M21" s="85" t="s">
        <v>36</v>
      </c>
      <c r="N21" s="92">
        <f>'Summering av resultat'!M18</f>
        <v>0</v>
      </c>
      <c r="O21" s="24">
        <f>IF(E11&gt;"",IF(I15&gt;"",IF(D15&gt;0,3,2),1),0)</f>
        <v>0</v>
      </c>
      <c r="P21" s="24"/>
      <c r="Q21" s="24"/>
      <c r="R21" s="24"/>
      <c r="S21" s="24"/>
      <c r="T21" s="24"/>
      <c r="U21" s="24"/>
      <c r="V21" s="24"/>
      <c r="W21" s="24"/>
      <c r="Z21" s="99">
        <v>43922</v>
      </c>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30" x14ac:dyDescent="0.25">
      <c r="A22" s="24"/>
      <c r="B22" s="73"/>
      <c r="C22" s="73"/>
      <c r="D22" s="73"/>
      <c r="E22" s="73"/>
      <c r="F22" s="73"/>
      <c r="G22" s="73"/>
      <c r="H22" s="73"/>
      <c r="I22" s="24"/>
      <c r="J22" s="24"/>
      <c r="K22" s="24"/>
      <c r="L22" s="24"/>
      <c r="M22" s="85" t="s">
        <v>37</v>
      </c>
      <c r="N22" s="92">
        <f>'Summering av resultat'!M19</f>
        <v>0</v>
      </c>
      <c r="O22" s="24">
        <f>IF(F11&gt;"",IF(H5&gt;0,3,1),0)</f>
        <v>0</v>
      </c>
      <c r="P22" s="24"/>
      <c r="Q22" s="24"/>
      <c r="R22" s="24"/>
      <c r="S22" s="24"/>
      <c r="T22" s="24"/>
      <c r="U22" s="24"/>
      <c r="V22" s="24"/>
      <c r="W22" s="24"/>
      <c r="Z22" s="99">
        <v>43952</v>
      </c>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x14ac:dyDescent="0.25">
      <c r="A23" s="24"/>
      <c r="B23" s="73"/>
      <c r="C23" s="73"/>
      <c r="D23" s="73"/>
      <c r="E23" s="73"/>
      <c r="F23" s="73"/>
      <c r="G23" s="73"/>
      <c r="H23" s="73"/>
      <c r="I23" s="24"/>
      <c r="J23" s="24"/>
      <c r="K23" s="24"/>
      <c r="L23" s="24"/>
      <c r="M23" s="24"/>
      <c r="N23" s="24"/>
      <c r="O23" s="24"/>
      <c r="P23" s="24"/>
      <c r="Q23" s="24"/>
      <c r="R23" s="24"/>
      <c r="S23" s="24"/>
      <c r="T23" s="24"/>
      <c r="U23" s="24"/>
      <c r="V23" s="24"/>
      <c r="W23" s="24"/>
      <c r="Z23" s="99">
        <v>43983</v>
      </c>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x14ac:dyDescent="0.25">
      <c r="A24" s="24"/>
      <c r="B24" s="74"/>
      <c r="C24" s="73"/>
      <c r="D24" s="73"/>
      <c r="E24" s="24"/>
      <c r="F24" s="24"/>
      <c r="G24" s="24"/>
      <c r="H24" s="24"/>
      <c r="I24" s="24"/>
      <c r="J24" s="24"/>
      <c r="K24" s="24"/>
      <c r="L24" s="24"/>
      <c r="M24" s="24"/>
      <c r="N24" s="24"/>
      <c r="O24" s="24"/>
      <c r="P24" s="24"/>
      <c r="Q24" s="24"/>
      <c r="R24" s="24"/>
      <c r="S24" s="24"/>
      <c r="T24" s="24"/>
      <c r="U24" s="24"/>
      <c r="V24" s="24"/>
      <c r="W24" s="24"/>
      <c r="Z24" s="99">
        <v>44013</v>
      </c>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x14ac:dyDescent="0.25">
      <c r="A25" s="24"/>
      <c r="B25" s="73"/>
      <c r="C25" s="73"/>
      <c r="D25" s="73"/>
      <c r="E25" s="24"/>
      <c r="F25" s="73"/>
      <c r="G25" s="24"/>
      <c r="H25" s="24"/>
      <c r="I25" s="24"/>
      <c r="J25" s="24"/>
      <c r="K25" s="24"/>
      <c r="L25" s="24"/>
      <c r="M25" s="24"/>
      <c r="N25" s="24"/>
      <c r="O25" s="24"/>
      <c r="P25" s="24"/>
      <c r="Q25" s="24"/>
      <c r="R25" s="24"/>
      <c r="S25" s="24"/>
      <c r="T25" s="24"/>
      <c r="U25" s="24"/>
      <c r="V25" s="24"/>
      <c r="W25" s="24"/>
      <c r="Z25" s="99">
        <v>44044</v>
      </c>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x14ac:dyDescent="0.25">
      <c r="A26" s="24"/>
      <c r="B26" s="73"/>
      <c r="C26" s="73"/>
      <c r="D26" s="73"/>
      <c r="E26" s="24"/>
      <c r="F26" s="24"/>
      <c r="G26" s="24"/>
      <c r="H26" s="24"/>
      <c r="I26" s="24"/>
      <c r="J26" s="24"/>
      <c r="K26" s="24"/>
      <c r="L26" s="24"/>
      <c r="M26" s="24"/>
      <c r="N26" s="24"/>
      <c r="O26" s="24"/>
      <c r="P26" s="24"/>
      <c r="Q26" s="24"/>
      <c r="R26" s="24"/>
      <c r="S26" s="24"/>
      <c r="T26" s="24"/>
      <c r="U26" s="24"/>
      <c r="V26" s="24"/>
      <c r="W26" s="24"/>
      <c r="Z26" s="99">
        <v>44075</v>
      </c>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x14ac:dyDescent="0.25">
      <c r="A27" s="24"/>
      <c r="B27" s="73"/>
      <c r="C27" s="73"/>
      <c r="D27" s="73"/>
      <c r="E27" s="24"/>
      <c r="F27" s="24"/>
      <c r="G27" s="24"/>
      <c r="H27" s="24"/>
      <c r="I27" s="24"/>
      <c r="J27" s="24"/>
      <c r="K27" s="24"/>
      <c r="L27" s="24"/>
      <c r="M27" s="24"/>
      <c r="N27" s="24"/>
      <c r="O27" s="24"/>
      <c r="P27" s="24"/>
      <c r="Q27" s="24"/>
      <c r="R27" s="24"/>
      <c r="S27" s="24"/>
      <c r="T27" s="24"/>
      <c r="U27" s="24"/>
      <c r="V27" s="24"/>
      <c r="W27" s="24"/>
      <c r="Z27" s="99">
        <v>44105</v>
      </c>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x14ac:dyDescent="0.25">
      <c r="A28" s="24"/>
      <c r="B28" s="74"/>
      <c r="C28" s="73"/>
      <c r="D28" s="73"/>
      <c r="E28" s="24"/>
      <c r="F28" s="24"/>
      <c r="G28" s="24"/>
      <c r="H28" s="24"/>
      <c r="I28" s="24"/>
      <c r="J28" s="24"/>
      <c r="K28" s="24"/>
      <c r="L28" s="24"/>
      <c r="M28" s="24"/>
      <c r="N28" s="24"/>
      <c r="O28" s="24"/>
      <c r="P28" s="24"/>
      <c r="Q28" s="24"/>
      <c r="R28" s="24"/>
      <c r="S28" s="24"/>
      <c r="T28" s="24"/>
      <c r="U28" s="24"/>
      <c r="V28" s="24"/>
      <c r="W28" s="24"/>
      <c r="Z28" s="99">
        <v>44136</v>
      </c>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x14ac:dyDescent="0.25">
      <c r="A29" s="24"/>
      <c r="B29" s="73"/>
      <c r="C29" s="73"/>
      <c r="D29" s="73"/>
      <c r="E29" s="24"/>
      <c r="F29" s="24"/>
      <c r="G29" s="24"/>
      <c r="H29" s="24"/>
      <c r="I29" s="24"/>
      <c r="J29" s="24"/>
      <c r="K29" s="24"/>
      <c r="L29" s="24"/>
      <c r="M29" s="24"/>
      <c r="N29" s="24"/>
      <c r="O29" s="24"/>
      <c r="P29" s="24"/>
      <c r="Q29" s="24"/>
      <c r="R29" s="24"/>
      <c r="S29" s="24"/>
      <c r="T29" s="24"/>
      <c r="U29" s="24"/>
      <c r="V29" s="24"/>
      <c r="W29" s="24"/>
      <c r="Z29" s="99">
        <v>44166</v>
      </c>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x14ac:dyDescent="0.25">
      <c r="A30" s="24"/>
      <c r="B30" s="73"/>
      <c r="C30" s="73"/>
      <c r="D30" s="73"/>
      <c r="E30" s="24"/>
      <c r="F30" s="24"/>
      <c r="G30" s="24"/>
      <c r="H30" s="24"/>
      <c r="I30" s="24"/>
      <c r="J30" s="24"/>
      <c r="K30" s="24"/>
      <c r="L30" s="24"/>
      <c r="M30" s="24"/>
      <c r="N30" s="24"/>
      <c r="O30" s="24"/>
      <c r="P30" s="24"/>
      <c r="Q30" s="24"/>
      <c r="R30" s="24"/>
      <c r="S30" s="24"/>
      <c r="T30" s="24"/>
      <c r="U30" s="24"/>
      <c r="V30" s="24"/>
      <c r="W30" s="24"/>
      <c r="Z30" s="99">
        <v>44197</v>
      </c>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x14ac:dyDescent="0.25">
      <c r="A31" s="24"/>
      <c r="B31" s="73"/>
      <c r="C31" s="73"/>
      <c r="D31" s="73"/>
      <c r="E31" s="24"/>
      <c r="F31" s="24"/>
      <c r="G31" s="24"/>
      <c r="H31" s="24"/>
      <c r="I31" s="24"/>
      <c r="J31" s="24"/>
      <c r="K31" s="24"/>
      <c r="L31" s="24"/>
      <c r="M31" s="24"/>
      <c r="N31" s="24"/>
      <c r="O31" s="24"/>
      <c r="P31" s="24"/>
      <c r="Q31" s="24"/>
      <c r="R31" s="24"/>
      <c r="S31" s="24"/>
      <c r="T31" s="24"/>
      <c r="U31" s="24"/>
      <c r="V31" s="24"/>
      <c r="W31" s="24"/>
      <c r="Z31" s="99">
        <v>44228</v>
      </c>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x14ac:dyDescent="0.25">
      <c r="A32" s="24"/>
      <c r="B32" s="24"/>
      <c r="C32" s="24"/>
      <c r="D32" s="24"/>
      <c r="E32" s="24"/>
      <c r="F32" s="24"/>
      <c r="G32" s="24"/>
      <c r="H32" s="24"/>
      <c r="I32" s="24"/>
      <c r="J32" s="24"/>
      <c r="K32" s="24"/>
      <c r="L32" s="24"/>
      <c r="M32" s="24"/>
      <c r="N32" s="24"/>
      <c r="O32" s="24"/>
      <c r="P32" s="24"/>
      <c r="Q32" s="24"/>
      <c r="R32" s="24"/>
      <c r="S32" s="24"/>
      <c r="T32" s="24"/>
      <c r="U32" s="24"/>
      <c r="V32" s="24"/>
      <c r="W32" s="24"/>
      <c r="Z32" s="99">
        <v>44256</v>
      </c>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x14ac:dyDescent="0.25">
      <c r="A33" s="24"/>
      <c r="B33" s="24"/>
      <c r="C33" s="24"/>
      <c r="D33" s="24"/>
      <c r="E33" s="24"/>
      <c r="F33" s="24"/>
      <c r="G33" s="24"/>
      <c r="H33" s="24"/>
      <c r="I33" s="24"/>
      <c r="J33" s="24"/>
      <c r="K33" s="24"/>
      <c r="L33" s="24"/>
      <c r="M33" s="24"/>
      <c r="N33" s="24"/>
      <c r="O33" s="24"/>
      <c r="P33" s="24"/>
      <c r="Q33" s="24"/>
      <c r="R33" s="24"/>
      <c r="S33" s="24"/>
      <c r="T33" s="24"/>
      <c r="U33" s="24"/>
      <c r="V33" s="24"/>
      <c r="W33" s="24"/>
      <c r="Z33" s="99">
        <v>44287</v>
      </c>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x14ac:dyDescent="0.25">
      <c r="A34" s="24"/>
      <c r="B34" s="24"/>
      <c r="C34" s="24"/>
      <c r="D34" s="24"/>
      <c r="E34" s="24"/>
      <c r="F34" s="24"/>
      <c r="G34" s="24"/>
      <c r="H34" s="24"/>
      <c r="I34" s="24"/>
      <c r="J34" s="24"/>
      <c r="K34" s="24"/>
      <c r="L34" s="24"/>
      <c r="M34" s="24"/>
      <c r="N34" s="24"/>
      <c r="O34" s="24"/>
      <c r="P34" s="24"/>
      <c r="Q34" s="24"/>
      <c r="R34" s="24"/>
      <c r="S34" s="24"/>
      <c r="T34" s="24"/>
      <c r="U34" s="24"/>
      <c r="V34" s="24"/>
      <c r="W34" s="24"/>
      <c r="Z34" s="99">
        <v>44317</v>
      </c>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x14ac:dyDescent="0.25">
      <c r="A35" s="24"/>
      <c r="B35" s="24"/>
      <c r="C35" s="24"/>
      <c r="D35" s="24"/>
      <c r="E35" s="24"/>
      <c r="F35" s="24"/>
      <c r="G35" s="24"/>
      <c r="H35" s="24"/>
      <c r="I35" s="24"/>
      <c r="J35" s="24"/>
      <c r="K35" s="24"/>
      <c r="L35" s="24"/>
      <c r="M35" s="24"/>
      <c r="N35" s="24"/>
      <c r="O35" s="24"/>
      <c r="P35" s="24"/>
      <c r="Q35" s="24"/>
      <c r="R35" s="24"/>
      <c r="S35" s="24"/>
      <c r="T35" s="24"/>
      <c r="U35" s="24"/>
      <c r="V35" s="24"/>
      <c r="W35" s="24"/>
      <c r="Z35" s="99">
        <v>44348</v>
      </c>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row>
    <row r="36" spans="1:67" x14ac:dyDescent="0.25">
      <c r="A36" s="24"/>
      <c r="B36" s="24"/>
      <c r="C36" s="24"/>
      <c r="D36" s="24"/>
      <c r="E36" s="24"/>
      <c r="F36" s="24"/>
      <c r="G36" s="24"/>
      <c r="H36" s="24"/>
      <c r="I36" s="24"/>
      <c r="J36" s="24"/>
      <c r="K36" s="24"/>
      <c r="L36" s="24"/>
      <c r="M36" s="24"/>
      <c r="N36" s="24"/>
      <c r="O36" s="24"/>
      <c r="P36" s="24"/>
      <c r="Q36" s="24"/>
      <c r="R36" s="24"/>
      <c r="S36" s="24"/>
      <c r="T36" s="24"/>
      <c r="U36" s="24"/>
      <c r="V36" s="24"/>
      <c r="W36" s="24"/>
      <c r="Z36" s="99">
        <v>44378</v>
      </c>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row>
    <row r="37" spans="1:67" x14ac:dyDescent="0.25">
      <c r="A37" s="24"/>
      <c r="B37" s="24"/>
      <c r="C37" s="24"/>
      <c r="D37" s="24"/>
      <c r="E37" s="24"/>
      <c r="F37" s="24"/>
      <c r="G37" s="24"/>
      <c r="H37" s="24"/>
      <c r="I37" s="24"/>
      <c r="J37" s="24"/>
      <c r="K37" s="24"/>
      <c r="L37" s="24"/>
      <c r="M37" s="24"/>
      <c r="N37" s="24"/>
      <c r="O37" s="24"/>
      <c r="P37" s="24"/>
      <c r="Q37" s="24"/>
      <c r="R37" s="24"/>
      <c r="S37" s="24"/>
      <c r="T37" s="24"/>
      <c r="U37" s="24"/>
      <c r="V37" s="24"/>
      <c r="W37" s="24"/>
      <c r="Z37" s="99">
        <v>44409</v>
      </c>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row>
    <row r="38" spans="1:67" x14ac:dyDescent="0.25">
      <c r="A38" s="24"/>
      <c r="B38" s="24"/>
      <c r="C38" s="24"/>
      <c r="D38" s="24"/>
      <c r="E38" s="24"/>
      <c r="F38" s="24"/>
      <c r="G38" s="24"/>
      <c r="H38" s="24"/>
      <c r="I38" s="24"/>
      <c r="J38" s="24"/>
      <c r="K38" s="24"/>
      <c r="L38" s="24"/>
      <c r="M38" s="24"/>
      <c r="N38" s="24"/>
      <c r="O38" s="24"/>
      <c r="P38" s="24"/>
      <c r="Q38" s="24"/>
      <c r="R38" s="24"/>
      <c r="S38" s="24"/>
      <c r="T38" s="24"/>
      <c r="U38" s="24"/>
      <c r="V38" s="24"/>
      <c r="W38" s="24"/>
      <c r="Z38" s="99">
        <v>44440</v>
      </c>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row>
    <row r="39" spans="1:67" x14ac:dyDescent="0.25">
      <c r="A39" s="24"/>
      <c r="B39" s="24"/>
      <c r="C39" s="24"/>
      <c r="D39" s="24"/>
      <c r="E39" s="24"/>
      <c r="F39" s="24"/>
      <c r="G39" s="24"/>
      <c r="H39" s="24"/>
      <c r="I39" s="24"/>
      <c r="J39" s="24"/>
      <c r="K39" s="24"/>
      <c r="L39" s="24"/>
      <c r="M39" s="24"/>
      <c r="N39" s="24"/>
      <c r="O39" s="24"/>
      <c r="P39" s="24"/>
      <c r="Q39" s="24"/>
      <c r="R39" s="24"/>
      <c r="S39" s="24"/>
      <c r="T39" s="24"/>
      <c r="U39" s="24"/>
      <c r="V39" s="24"/>
      <c r="W39" s="24"/>
      <c r="Z39" s="99">
        <v>44470</v>
      </c>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1:67" x14ac:dyDescent="0.25">
      <c r="A40" s="24"/>
      <c r="B40" s="24"/>
      <c r="C40" s="24"/>
      <c r="D40" s="24"/>
      <c r="E40" s="24"/>
      <c r="F40" s="24"/>
      <c r="G40" s="24"/>
      <c r="H40" s="24"/>
      <c r="I40" s="24"/>
      <c r="J40" s="24"/>
      <c r="K40" s="24"/>
      <c r="L40" s="24"/>
      <c r="M40" s="24"/>
      <c r="N40" s="24"/>
      <c r="O40" s="24"/>
      <c r="P40" s="24"/>
      <c r="Q40" s="24"/>
      <c r="R40" s="24"/>
      <c r="S40" s="24"/>
      <c r="T40" s="24"/>
      <c r="U40" s="24"/>
      <c r="V40" s="24"/>
      <c r="W40" s="24"/>
      <c r="Z40" s="99">
        <v>44501</v>
      </c>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1:67" x14ac:dyDescent="0.25">
      <c r="A41" s="24"/>
      <c r="B41" s="24"/>
      <c r="C41" s="24"/>
      <c r="D41" s="24"/>
      <c r="E41" s="24"/>
      <c r="F41" s="24"/>
      <c r="G41" s="24"/>
      <c r="H41" s="24"/>
      <c r="I41" s="24"/>
      <c r="J41" s="24"/>
      <c r="K41" s="24"/>
      <c r="L41" s="24"/>
      <c r="M41" s="24"/>
      <c r="N41" s="24"/>
      <c r="O41" s="24"/>
      <c r="P41" s="24"/>
      <c r="Q41" s="24"/>
      <c r="R41" s="24"/>
      <c r="S41" s="24"/>
      <c r="T41" s="24"/>
      <c r="U41" s="24"/>
      <c r="V41" s="24"/>
      <c r="W41" s="24"/>
      <c r="Z41" s="99">
        <v>44531</v>
      </c>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1:67" x14ac:dyDescent="0.25">
      <c r="A42" s="24"/>
      <c r="B42" s="24"/>
      <c r="C42" s="24"/>
      <c r="D42" s="24"/>
      <c r="E42" s="24"/>
      <c r="F42" s="24"/>
      <c r="G42" s="24"/>
      <c r="H42" s="24"/>
      <c r="I42" s="24"/>
      <c r="J42" s="24"/>
      <c r="K42" s="24"/>
      <c r="L42" s="24"/>
      <c r="M42" s="24"/>
      <c r="N42" s="24"/>
      <c r="O42" s="24"/>
      <c r="P42" s="24"/>
      <c r="Q42" s="24"/>
      <c r="R42" s="24"/>
      <c r="S42" s="24"/>
      <c r="T42" s="24"/>
      <c r="U42" s="24"/>
      <c r="V42" s="24"/>
      <c r="W42" s="24"/>
      <c r="Z42" s="99">
        <v>44562</v>
      </c>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1:67" x14ac:dyDescent="0.25">
      <c r="Z43" s="99">
        <v>44593</v>
      </c>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1:67" x14ac:dyDescent="0.25">
      <c r="Z44" s="99">
        <v>44621</v>
      </c>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1:67" x14ac:dyDescent="0.25">
      <c r="Z45" s="99">
        <v>44652</v>
      </c>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1:67" x14ac:dyDescent="0.25">
      <c r="Z46" s="99">
        <v>44682</v>
      </c>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1:67" x14ac:dyDescent="0.25">
      <c r="Z47" s="99">
        <v>44713</v>
      </c>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row>
    <row r="48" spans="1:67" x14ac:dyDescent="0.25">
      <c r="Z48" s="99">
        <v>44743</v>
      </c>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row>
    <row r="49" spans="26:67" x14ac:dyDescent="0.25">
      <c r="Z49" s="99">
        <v>44774</v>
      </c>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row>
    <row r="50" spans="26:67" x14ac:dyDescent="0.25">
      <c r="Z50" s="99">
        <v>44805</v>
      </c>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row>
    <row r="51" spans="26:67" x14ac:dyDescent="0.25">
      <c r="Z51" s="99">
        <v>44835</v>
      </c>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row>
    <row r="52" spans="26:67" x14ac:dyDescent="0.25">
      <c r="Z52" s="99">
        <v>44866</v>
      </c>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row>
    <row r="53" spans="26:67" x14ac:dyDescent="0.25">
      <c r="Z53" s="99">
        <v>44896</v>
      </c>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row>
    <row r="54" spans="26:67" x14ac:dyDescent="0.25">
      <c r="Z54" s="99">
        <v>44927</v>
      </c>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row>
    <row r="55" spans="26:67" x14ac:dyDescent="0.25">
      <c r="Z55" s="99">
        <v>44958</v>
      </c>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26:67" x14ac:dyDescent="0.25">
      <c r="Z56" s="99">
        <v>44986</v>
      </c>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26:67" x14ac:dyDescent="0.25">
      <c r="Z57" s="99">
        <v>45017</v>
      </c>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26:67" x14ac:dyDescent="0.25">
      <c r="Z58" s="99">
        <v>45047</v>
      </c>
    </row>
    <row r="59" spans="26:67" x14ac:dyDescent="0.25">
      <c r="Z59" s="99">
        <v>45078</v>
      </c>
    </row>
    <row r="60" spans="26:67" x14ac:dyDescent="0.25">
      <c r="Z60" s="99">
        <v>45108</v>
      </c>
    </row>
    <row r="61" spans="26:67" x14ac:dyDescent="0.25">
      <c r="Z61" s="99">
        <v>45139</v>
      </c>
    </row>
    <row r="62" spans="26:67" x14ac:dyDescent="0.25">
      <c r="Z62" s="99">
        <v>45170</v>
      </c>
    </row>
    <row r="63" spans="26:67" x14ac:dyDescent="0.25">
      <c r="Z63" s="99">
        <v>45200</v>
      </c>
    </row>
    <row r="64" spans="26:67" x14ac:dyDescent="0.25">
      <c r="Z64" s="99">
        <v>45231</v>
      </c>
    </row>
    <row r="65" spans="26:26" x14ac:dyDescent="0.25">
      <c r="Z65" s="99">
        <v>45261</v>
      </c>
    </row>
    <row r="66" spans="26:26" x14ac:dyDescent="0.25">
      <c r="Z66" s="99">
        <v>45292</v>
      </c>
    </row>
    <row r="67" spans="26:26" x14ac:dyDescent="0.25">
      <c r="Z67" s="99">
        <v>45323</v>
      </c>
    </row>
    <row r="68" spans="26:26" x14ac:dyDescent="0.25">
      <c r="Z68" s="99">
        <v>45352</v>
      </c>
    </row>
    <row r="69" spans="26:26" x14ac:dyDescent="0.25">
      <c r="Z69" s="99">
        <v>45383</v>
      </c>
    </row>
    <row r="70" spans="26:26" x14ac:dyDescent="0.25">
      <c r="Z70" s="99">
        <v>45413</v>
      </c>
    </row>
    <row r="71" spans="26:26" x14ac:dyDescent="0.25">
      <c r="Z71" s="99">
        <v>45444</v>
      </c>
    </row>
    <row r="72" spans="26:26" x14ac:dyDescent="0.25">
      <c r="Z72" s="99">
        <v>45474</v>
      </c>
    </row>
    <row r="73" spans="26:26" x14ac:dyDescent="0.25">
      <c r="Z73" s="99">
        <v>45505</v>
      </c>
    </row>
    <row r="74" spans="26:26" x14ac:dyDescent="0.25">
      <c r="Z74" s="99">
        <v>45536</v>
      </c>
    </row>
    <row r="75" spans="26:26" x14ac:dyDescent="0.25">
      <c r="Z75" s="99">
        <v>45566</v>
      </c>
    </row>
    <row r="76" spans="26:26" x14ac:dyDescent="0.25">
      <c r="Z76" s="99">
        <v>45597</v>
      </c>
    </row>
    <row r="77" spans="26:26" x14ac:dyDescent="0.25">
      <c r="Z77" s="99">
        <v>45627</v>
      </c>
    </row>
    <row r="78" spans="26:26" x14ac:dyDescent="0.25">
      <c r="Z78" s="99">
        <v>45658</v>
      </c>
    </row>
  </sheetData>
  <conditionalFormatting sqref="F8">
    <cfRule type="expression" dxfId="23" priority="25">
      <formula>"g8=1"</formula>
    </cfRule>
  </conditionalFormatting>
  <conditionalFormatting sqref="C5">
    <cfRule type="expression" dxfId="22" priority="24">
      <formula>$C$4&gt;""</formula>
    </cfRule>
  </conditionalFormatting>
  <conditionalFormatting sqref="D5">
    <cfRule type="expression" dxfId="21" priority="23">
      <formula>$D$4&gt;""</formula>
    </cfRule>
  </conditionalFormatting>
  <conditionalFormatting sqref="E5">
    <cfRule type="expression" dxfId="20" priority="22">
      <formula>$E$4&gt;""</formula>
    </cfRule>
  </conditionalFormatting>
  <conditionalFormatting sqref="F5">
    <cfRule type="expression" dxfId="19" priority="21">
      <formula>$F$4&gt;""</formula>
    </cfRule>
  </conditionalFormatting>
  <conditionalFormatting sqref="C11">
    <cfRule type="expression" dxfId="18" priority="20">
      <formula>$C$10&gt;""</formula>
    </cfRule>
  </conditionalFormatting>
  <conditionalFormatting sqref="D11">
    <cfRule type="expression" dxfId="17" priority="19">
      <formula>$D$10&gt;""</formula>
    </cfRule>
  </conditionalFormatting>
  <conditionalFormatting sqref="C9">
    <cfRule type="expression" dxfId="16" priority="18">
      <formula>$C$8&gt;""</formula>
    </cfRule>
  </conditionalFormatting>
  <conditionalFormatting sqref="C15:C21">
    <cfRule type="expression" dxfId="15" priority="17">
      <formula>$C$14&gt;""</formula>
    </cfRule>
  </conditionalFormatting>
  <conditionalFormatting sqref="D15:D21">
    <cfRule type="expression" dxfId="14" priority="16">
      <formula>$D$14&gt;""</formula>
    </cfRule>
  </conditionalFormatting>
  <conditionalFormatting sqref="F9">
    <cfRule type="expression" dxfId="13" priority="15">
      <formula>$F$8&gt;""</formula>
    </cfRule>
  </conditionalFormatting>
  <conditionalFormatting sqref="F15:F21">
    <cfRule type="expression" dxfId="12" priority="14">
      <formula>$F$14&gt;""</formula>
    </cfRule>
  </conditionalFormatting>
  <conditionalFormatting sqref="F11">
    <cfRule type="expression" dxfId="11" priority="13">
      <formula>$F$10&gt;""</formula>
    </cfRule>
  </conditionalFormatting>
  <conditionalFormatting sqref="D9">
    <cfRule type="expression" dxfId="10" priority="12">
      <formula>$D$8&gt;""</formula>
    </cfRule>
  </conditionalFormatting>
  <conditionalFormatting sqref="H15:H21">
    <cfRule type="expression" dxfId="9" priority="11">
      <formula>$H$14&gt;""</formula>
    </cfRule>
  </conditionalFormatting>
  <conditionalFormatting sqref="J15:J21">
    <cfRule type="expression" dxfId="8" priority="10">
      <formula>$J$14&gt;""</formula>
    </cfRule>
  </conditionalFormatting>
  <conditionalFormatting sqref="I15:I21">
    <cfRule type="expression" dxfId="7" priority="9">
      <formula>$I$14&gt;""</formula>
    </cfRule>
  </conditionalFormatting>
  <conditionalFormatting sqref="E11">
    <cfRule type="expression" dxfId="6" priority="8">
      <formula>$E$10&gt;""</formula>
    </cfRule>
  </conditionalFormatting>
  <conditionalFormatting sqref="E9">
    <cfRule type="expression" dxfId="5" priority="7">
      <formula>$E$8&gt;""</formula>
    </cfRule>
  </conditionalFormatting>
  <conditionalFormatting sqref="G5">
    <cfRule type="expression" dxfId="4" priority="6">
      <formula>$G$4&gt;""</formula>
    </cfRule>
  </conditionalFormatting>
  <conditionalFormatting sqref="K15:K21">
    <cfRule type="expression" dxfId="3" priority="5">
      <formula>$J$14&gt;""</formula>
    </cfRule>
  </conditionalFormatting>
  <conditionalFormatting sqref="E15:E21">
    <cfRule type="expression" dxfId="2" priority="3">
      <formula>$E$14&gt;""</formula>
    </cfRule>
  </conditionalFormatting>
  <conditionalFormatting sqref="G15:G21">
    <cfRule type="expression" dxfId="1" priority="2">
      <formula>$G$14&gt;""</formula>
    </cfRule>
  </conditionalFormatting>
  <conditionalFormatting sqref="H5">
    <cfRule type="expression" dxfId="0" priority="1">
      <formula>$H$4&gt;""</formula>
    </cfRule>
  </conditionalFormatting>
  <dataValidations count="4">
    <dataValidation type="list" allowBlank="1" showInputMessage="1" showErrorMessage="1" sqref="D5">
      <formula1>$AB$6:$AB$14</formula1>
    </dataValidation>
    <dataValidation type="list" allowBlank="1" showInputMessage="1" showErrorMessage="1" sqref="C5">
      <formula1>$AG$6:$AG$8</formula1>
    </dataValidation>
    <dataValidation type="list" allowBlank="1" showInputMessage="1" showErrorMessage="1" sqref="D9 H15:H21">
      <formula1>$AA$6:$AA$13</formula1>
    </dataValidation>
    <dataValidation type="list" allowBlank="1" showInputMessage="1" showErrorMessage="1" sqref="E9 H5 D15:E21">
      <formula1>$Z$6:$Z$78</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
    </sheetView>
  </sheetViews>
  <sheetFormatPr defaultColWidth="9.140625" defaultRowHeight="15" x14ac:dyDescent="0.25"/>
  <cols>
    <col min="1" max="1" width="15" style="3" customWidth="1"/>
    <col min="2" max="2" width="16.5703125" style="3" customWidth="1"/>
    <col min="3" max="3" width="13.140625" style="3" customWidth="1"/>
    <col min="4" max="4" width="18.5703125" style="3" bestFit="1" customWidth="1"/>
    <col min="5" max="16384" width="9.140625" style="3"/>
  </cols>
  <sheetData>
    <row r="1" spans="1:4" x14ac:dyDescent="0.25">
      <c r="A1" s="2" t="s">
        <v>10</v>
      </c>
      <c r="B1" s="2" t="s">
        <v>9</v>
      </c>
      <c r="C1" s="2" t="s">
        <v>8</v>
      </c>
      <c r="D1" s="2" t="s">
        <v>7</v>
      </c>
    </row>
    <row r="2" spans="1:4" x14ac:dyDescent="0.25">
      <c r="A2" s="4" t="s">
        <v>25</v>
      </c>
      <c r="B2" s="4" t="s">
        <v>25</v>
      </c>
      <c r="C2" s="4" t="s">
        <v>25</v>
      </c>
      <c r="D2" s="4" t="s">
        <v>25</v>
      </c>
    </row>
    <row r="3" spans="1:4" x14ac:dyDescent="0.25">
      <c r="A3" s="3" t="s">
        <v>22</v>
      </c>
      <c r="B3" s="3" t="s">
        <v>11</v>
      </c>
      <c r="C3" s="3" t="s">
        <v>16</v>
      </c>
      <c r="D3" s="3" t="s">
        <v>20</v>
      </c>
    </row>
    <row r="4" spans="1:4" x14ac:dyDescent="0.25">
      <c r="A4" s="3" t="s">
        <v>23</v>
      </c>
      <c r="B4" s="3" t="s">
        <v>12</v>
      </c>
      <c r="C4" s="3" t="s">
        <v>17</v>
      </c>
      <c r="D4" s="3" t="s">
        <v>4</v>
      </c>
    </row>
    <row r="5" spans="1:4" x14ac:dyDescent="0.25">
      <c r="A5" s="3" t="s">
        <v>26</v>
      </c>
      <c r="B5" s="3" t="s">
        <v>13</v>
      </c>
      <c r="C5" s="3" t="s">
        <v>18</v>
      </c>
      <c r="D5" s="3" t="s">
        <v>0</v>
      </c>
    </row>
    <row r="6" spans="1:4" x14ac:dyDescent="0.25">
      <c r="B6" s="3" t="s">
        <v>14</v>
      </c>
      <c r="C6" s="3" t="s">
        <v>19</v>
      </c>
      <c r="D6" s="3" t="s">
        <v>1</v>
      </c>
    </row>
    <row r="7" spans="1:4" x14ac:dyDescent="0.25">
      <c r="B7" s="3" t="s">
        <v>15</v>
      </c>
      <c r="D7" s="3" t="s">
        <v>2</v>
      </c>
    </row>
    <row r="8" spans="1:4" x14ac:dyDescent="0.25">
      <c r="D8" s="3" t="s">
        <v>21</v>
      </c>
    </row>
    <row r="9" spans="1:4" x14ac:dyDescent="0.25">
      <c r="D9" s="3" t="s">
        <v>3</v>
      </c>
    </row>
    <row r="10" spans="1:4" x14ac:dyDescent="0.25">
      <c r="D10" s="3" t="s">
        <v>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974E9BF08D1CC42BE8F08496F2CD9B1" ma:contentTypeVersion="1" ma:contentTypeDescription="Skapa ett nytt dokument." ma:contentTypeScope="" ma:versionID="96c978762b7715b1195dba07bcdd3a78">
  <xsd:schema xmlns:xsd="http://www.w3.org/2001/XMLSchema" xmlns:xs="http://www.w3.org/2001/XMLSchema" xmlns:p="http://schemas.microsoft.com/office/2006/metadata/properties" targetNamespace="http://schemas.microsoft.com/office/2006/metadata/properties" ma:root="true" ma:fieldsID="988ddc45a2a1ba233d786d3fa5db79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79C515-4FB7-431A-AF88-7261CE15BF54}">
  <ds:schemaRefs>
    <ds:schemaRef ds:uri="http://schemas.microsoft.com/sharepoint/v3/contenttype/forms"/>
  </ds:schemaRefs>
</ds:datastoreItem>
</file>

<file path=customXml/itemProps2.xml><?xml version="1.0" encoding="utf-8"?>
<ds:datastoreItem xmlns:ds="http://schemas.openxmlformats.org/officeDocument/2006/customXml" ds:itemID="{FF9A7ED7-8B44-4407-B243-1A1A6B620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1A13085-7D80-41C6-A36C-C33F85F15D9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Instruktion och beskrivning</vt:lpstr>
      <vt:lpstr>1-Relevans</vt:lpstr>
      <vt:lpstr>2-Effektivitet</vt:lpstr>
      <vt:lpstr>3-Kvalite</vt:lpstr>
      <vt:lpstr>4-Nyttogörande</vt:lpstr>
      <vt:lpstr>Summering av resultat</vt:lpstr>
      <vt:lpstr>Projektets nuvarande uppfyllnad</vt:lpstr>
      <vt:lpstr>Bakgrundsinformation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Gustav Rönne</dc:creator>
  <cp:lastModifiedBy>Styffe Malin, US</cp:lastModifiedBy>
  <cp:lastPrinted>2017-03-02T10:25:07Z</cp:lastPrinted>
  <dcterms:created xsi:type="dcterms:W3CDTF">2014-10-09T13:23:41Z</dcterms:created>
  <dcterms:modified xsi:type="dcterms:W3CDTF">2020-05-19T06:58:57Z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0x010100A974E9BF08D1CC42BE8F08496F2CD9B1</vt:lpwstr>
  </property>
</Properties>
</file>